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8" windowWidth="19020" windowHeight="11016" activeTab="2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izvorima'!$A$1:$I$49</definedName>
    <definedName name="_xlnm.Print_Area" localSheetId="0">'Sažetak općeg dijela'!$A$2:$H$26</definedName>
  </definedNames>
  <calcPr calcId="145621"/>
</workbook>
</file>

<file path=xl/calcChain.xml><?xml version="1.0" encoding="utf-8"?>
<calcChain xmlns="http://schemas.openxmlformats.org/spreadsheetml/2006/main">
  <c r="F11" i="6" l="1"/>
  <c r="E11" i="6"/>
  <c r="D11" i="6"/>
  <c r="A12" i="6"/>
  <c r="F4" i="7"/>
  <c r="E4" i="7"/>
  <c r="D4" i="7"/>
  <c r="Z15" i="3" l="1"/>
  <c r="Z16" i="3"/>
  <c r="Z17" i="3"/>
  <c r="Z18" i="3"/>
  <c r="Z19" i="3"/>
  <c r="Z20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6" i="3"/>
  <c r="Z47" i="3"/>
  <c r="Z48" i="3"/>
  <c r="Z49" i="3"/>
  <c r="Z51" i="3"/>
  <c r="Z53" i="3"/>
  <c r="Z54" i="3"/>
  <c r="Z55" i="3"/>
  <c r="Z57" i="3"/>
  <c r="Z59" i="3"/>
  <c r="Z60" i="3"/>
  <c r="Z61" i="3"/>
  <c r="Z68" i="3"/>
  <c r="Z69" i="3"/>
  <c r="Z70" i="3"/>
  <c r="Z72" i="3"/>
  <c r="Z73" i="3"/>
  <c r="Z74" i="3"/>
  <c r="Z75" i="3"/>
  <c r="Z77" i="3"/>
  <c r="Z78" i="3"/>
  <c r="E116" i="6" l="1"/>
  <c r="E115" i="6" s="1"/>
  <c r="F116" i="6"/>
  <c r="F115" i="6"/>
  <c r="E113" i="6"/>
  <c r="E112" i="6" s="1"/>
  <c r="F113" i="6"/>
  <c r="F112" i="6"/>
  <c r="E109" i="6"/>
  <c r="F109" i="6"/>
  <c r="E107" i="6"/>
  <c r="E106" i="6" s="1"/>
  <c r="F107" i="6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D72" i="6"/>
  <c r="E96" i="6"/>
  <c r="F96" i="6"/>
  <c r="F94" i="6"/>
  <c r="E94" i="6"/>
  <c r="F91" i="6"/>
  <c r="E91" i="6"/>
  <c r="D91" i="6"/>
  <c r="E89" i="6"/>
  <c r="F89" i="6"/>
  <c r="E81" i="6"/>
  <c r="F81" i="6"/>
  <c r="E72" i="6"/>
  <c r="F72" i="6"/>
  <c r="E75" i="6"/>
  <c r="F75" i="6"/>
  <c r="E73" i="6"/>
  <c r="F73" i="6"/>
  <c r="F111" i="6" l="1"/>
  <c r="E111" i="6"/>
  <c r="F106" i="6"/>
  <c r="N78" i="3"/>
  <c r="N77" i="3"/>
  <c r="N75" i="3"/>
  <c r="N74" i="3" s="1"/>
  <c r="N73" i="3" s="1"/>
  <c r="N72" i="3" s="1"/>
  <c r="N71" i="3" s="1"/>
  <c r="N68" i="3"/>
  <c r="N69" i="3"/>
  <c r="N70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40" i="3"/>
  <c r="N41" i="3"/>
  <c r="N42" i="3"/>
  <c r="N43" i="3"/>
  <c r="N44" i="3"/>
  <c r="N48" i="3"/>
  <c r="N49" i="3"/>
  <c r="N51" i="3"/>
  <c r="N53" i="3"/>
  <c r="N54" i="3"/>
  <c r="N55" i="3"/>
  <c r="N57" i="3"/>
  <c r="N59" i="3"/>
  <c r="N60" i="3"/>
  <c r="N61" i="3"/>
  <c r="N15" i="3"/>
  <c r="N16" i="3"/>
  <c r="N17" i="3"/>
  <c r="N18" i="3"/>
  <c r="N19" i="3"/>
  <c r="N20" i="3"/>
  <c r="C83" i="3" l="1"/>
  <c r="C78" i="3"/>
  <c r="C77" i="3"/>
  <c r="C75" i="3"/>
  <c r="C72" i="3"/>
  <c r="C73" i="3"/>
  <c r="C74" i="3"/>
  <c r="C68" i="3"/>
  <c r="C69" i="3"/>
  <c r="C70" i="3"/>
  <c r="C59" i="3"/>
  <c r="C60" i="3"/>
  <c r="C61" i="3"/>
  <c r="C57" i="3"/>
  <c r="C53" i="3"/>
  <c r="C54" i="3"/>
  <c r="C55" i="3"/>
  <c r="C51" i="3"/>
  <c r="C46" i="3"/>
  <c r="C47" i="3"/>
  <c r="C48" i="3"/>
  <c r="C49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15" i="3"/>
  <c r="C16" i="3"/>
  <c r="C17" i="3"/>
  <c r="C18" i="3"/>
  <c r="C19" i="3"/>
  <c r="C20" i="3"/>
  <c r="D82" i="3" l="1"/>
  <c r="C82" i="3" s="1"/>
  <c r="E82" i="3"/>
  <c r="E80" i="3" s="1"/>
  <c r="F82" i="3"/>
  <c r="F80" i="3" s="1"/>
  <c r="G82" i="3"/>
  <c r="H82" i="3"/>
  <c r="I82" i="3"/>
  <c r="I80" i="3" s="1"/>
  <c r="J82" i="3"/>
  <c r="J80" i="3" s="1"/>
  <c r="K82" i="3"/>
  <c r="O82" i="3"/>
  <c r="P82" i="3"/>
  <c r="P80" i="3" s="1"/>
  <c r="Q82" i="3"/>
  <c r="R82" i="3"/>
  <c r="S82" i="3"/>
  <c r="S80" i="3" s="1"/>
  <c r="T82" i="3"/>
  <c r="T80" i="3" s="1"/>
  <c r="U82" i="3"/>
  <c r="V82" i="3"/>
  <c r="AA82" i="3"/>
  <c r="Z82" i="3" s="1"/>
  <c r="AB82" i="3"/>
  <c r="AC82" i="3"/>
  <c r="AD82" i="3"/>
  <c r="AD80" i="3" s="1"/>
  <c r="AE82" i="3"/>
  <c r="AE80" i="3" s="1"/>
  <c r="AF82" i="3"/>
  <c r="AG82" i="3"/>
  <c r="AH82" i="3"/>
  <c r="AH80" i="3" s="1"/>
  <c r="G80" i="3"/>
  <c r="H80" i="3"/>
  <c r="K80" i="3"/>
  <c r="Q80" i="3"/>
  <c r="R80" i="3"/>
  <c r="U80" i="3"/>
  <c r="V80" i="3"/>
  <c r="AB80" i="3"/>
  <c r="AC80" i="3"/>
  <c r="AF80" i="3"/>
  <c r="AG80" i="3"/>
  <c r="D77" i="3"/>
  <c r="E77" i="3"/>
  <c r="E75" i="3" s="1"/>
  <c r="F77" i="3"/>
  <c r="F75" i="3" s="1"/>
  <c r="G77" i="3"/>
  <c r="H77" i="3"/>
  <c r="I77" i="3"/>
  <c r="I75" i="3" s="1"/>
  <c r="J77" i="3"/>
  <c r="J75" i="3" s="1"/>
  <c r="K77" i="3"/>
  <c r="O77" i="3"/>
  <c r="O75" i="3" s="1"/>
  <c r="P77" i="3"/>
  <c r="P75" i="3" s="1"/>
  <c r="Q77" i="3"/>
  <c r="R77" i="3"/>
  <c r="S77" i="3"/>
  <c r="S75" i="3" s="1"/>
  <c r="T77" i="3"/>
  <c r="T75" i="3" s="1"/>
  <c r="U77" i="3"/>
  <c r="V77" i="3"/>
  <c r="AA77" i="3"/>
  <c r="AA75" i="3" s="1"/>
  <c r="AB77" i="3"/>
  <c r="AC77" i="3"/>
  <c r="AD77" i="3"/>
  <c r="AD75" i="3" s="1"/>
  <c r="AE77" i="3"/>
  <c r="AE75" i="3" s="1"/>
  <c r="AF77" i="3"/>
  <c r="AG77" i="3"/>
  <c r="AH77" i="3"/>
  <c r="AH75" i="3" s="1"/>
  <c r="D75" i="3"/>
  <c r="G75" i="3"/>
  <c r="H75" i="3"/>
  <c r="K75" i="3"/>
  <c r="Q75" i="3"/>
  <c r="R75" i="3"/>
  <c r="U75" i="3"/>
  <c r="V75" i="3"/>
  <c r="AB75" i="3"/>
  <c r="AC75" i="3"/>
  <c r="AF75" i="3"/>
  <c r="AG75" i="3"/>
  <c r="D71" i="3"/>
  <c r="E71" i="3"/>
  <c r="F71" i="3"/>
  <c r="G71" i="3"/>
  <c r="H71" i="3"/>
  <c r="I71" i="3"/>
  <c r="J71" i="3"/>
  <c r="K71" i="3"/>
  <c r="O71" i="3"/>
  <c r="P71" i="3"/>
  <c r="Q71" i="3"/>
  <c r="R71" i="3"/>
  <c r="S71" i="3"/>
  <c r="T71" i="3"/>
  <c r="U71" i="3"/>
  <c r="V71" i="3"/>
  <c r="AA71" i="3"/>
  <c r="AB71" i="3"/>
  <c r="AC71" i="3"/>
  <c r="AD71" i="3"/>
  <c r="AE71" i="3"/>
  <c r="AF71" i="3"/>
  <c r="AG71" i="3"/>
  <c r="AH71" i="3"/>
  <c r="D67" i="3"/>
  <c r="E67" i="3"/>
  <c r="F67" i="3"/>
  <c r="G67" i="3"/>
  <c r="H67" i="3"/>
  <c r="I67" i="3"/>
  <c r="J67" i="3"/>
  <c r="K67" i="3"/>
  <c r="O67" i="3"/>
  <c r="P67" i="3"/>
  <c r="Q67" i="3"/>
  <c r="R67" i="3"/>
  <c r="S67" i="3"/>
  <c r="T67" i="3"/>
  <c r="U67" i="3"/>
  <c r="V67" i="3"/>
  <c r="AA67" i="3"/>
  <c r="AB67" i="3"/>
  <c r="AC67" i="3"/>
  <c r="AD67" i="3"/>
  <c r="AE67" i="3"/>
  <c r="AF67" i="3"/>
  <c r="AG67" i="3"/>
  <c r="AH67" i="3"/>
  <c r="G64" i="3"/>
  <c r="H64" i="3"/>
  <c r="K64" i="3"/>
  <c r="Q64" i="3"/>
  <c r="R64" i="3"/>
  <c r="U64" i="3"/>
  <c r="V64" i="3"/>
  <c r="AB64" i="3"/>
  <c r="AC64" i="3"/>
  <c r="AF64" i="3"/>
  <c r="AG64" i="3"/>
  <c r="D58" i="3"/>
  <c r="E58" i="3"/>
  <c r="F58" i="3"/>
  <c r="G58" i="3"/>
  <c r="H58" i="3"/>
  <c r="I58" i="3"/>
  <c r="J58" i="3"/>
  <c r="K58" i="3"/>
  <c r="O58" i="3"/>
  <c r="P58" i="3"/>
  <c r="Q58" i="3"/>
  <c r="R58" i="3"/>
  <c r="S58" i="3"/>
  <c r="T58" i="3"/>
  <c r="U58" i="3"/>
  <c r="V58" i="3"/>
  <c r="AA58" i="3"/>
  <c r="AB58" i="3"/>
  <c r="AC58" i="3"/>
  <c r="AD58" i="3"/>
  <c r="AE58" i="3"/>
  <c r="AF58" i="3"/>
  <c r="AG58" i="3"/>
  <c r="AH58" i="3"/>
  <c r="D56" i="3"/>
  <c r="E56" i="3"/>
  <c r="F56" i="3"/>
  <c r="G56" i="3"/>
  <c r="H56" i="3"/>
  <c r="I56" i="3"/>
  <c r="J56" i="3"/>
  <c r="K56" i="3"/>
  <c r="O56" i="3"/>
  <c r="P56" i="3"/>
  <c r="Q56" i="3"/>
  <c r="R56" i="3"/>
  <c r="S56" i="3"/>
  <c r="T56" i="3"/>
  <c r="U56" i="3"/>
  <c r="V56" i="3"/>
  <c r="AA56" i="3"/>
  <c r="AB56" i="3"/>
  <c r="AC56" i="3"/>
  <c r="AD56" i="3"/>
  <c r="AE56" i="3"/>
  <c r="AF56" i="3"/>
  <c r="AG56" i="3"/>
  <c r="AH56" i="3"/>
  <c r="D52" i="3"/>
  <c r="E52" i="3"/>
  <c r="F52" i="3"/>
  <c r="G52" i="3"/>
  <c r="H52" i="3"/>
  <c r="I52" i="3"/>
  <c r="J52" i="3"/>
  <c r="K52" i="3"/>
  <c r="O52" i="3"/>
  <c r="P52" i="3"/>
  <c r="Q52" i="3"/>
  <c r="R52" i="3"/>
  <c r="S52" i="3"/>
  <c r="T52" i="3"/>
  <c r="U52" i="3"/>
  <c r="V52" i="3"/>
  <c r="AA52" i="3"/>
  <c r="AB52" i="3"/>
  <c r="AC52" i="3"/>
  <c r="AD52" i="3"/>
  <c r="AE52" i="3"/>
  <c r="AF52" i="3"/>
  <c r="AG52" i="3"/>
  <c r="AH52" i="3"/>
  <c r="D50" i="3"/>
  <c r="E50" i="3"/>
  <c r="F50" i="3"/>
  <c r="G50" i="3"/>
  <c r="H50" i="3"/>
  <c r="I50" i="3"/>
  <c r="J50" i="3"/>
  <c r="K50" i="3"/>
  <c r="O50" i="3"/>
  <c r="P50" i="3"/>
  <c r="Q50" i="3"/>
  <c r="R50" i="3"/>
  <c r="S50" i="3"/>
  <c r="T50" i="3"/>
  <c r="U50" i="3"/>
  <c r="V50" i="3"/>
  <c r="AA50" i="3"/>
  <c r="AB50" i="3"/>
  <c r="AC50" i="3"/>
  <c r="AD50" i="3"/>
  <c r="AE50" i="3"/>
  <c r="AF50" i="3"/>
  <c r="AG50" i="3"/>
  <c r="AH50" i="3"/>
  <c r="D45" i="3"/>
  <c r="E45" i="3"/>
  <c r="F45" i="3"/>
  <c r="G45" i="3"/>
  <c r="H45" i="3"/>
  <c r="I45" i="3"/>
  <c r="J45" i="3"/>
  <c r="K45" i="3"/>
  <c r="O45" i="3"/>
  <c r="P45" i="3"/>
  <c r="Q45" i="3"/>
  <c r="R45" i="3"/>
  <c r="S45" i="3"/>
  <c r="T45" i="3"/>
  <c r="U45" i="3"/>
  <c r="V45" i="3"/>
  <c r="AA45" i="3"/>
  <c r="AB45" i="3"/>
  <c r="AC45" i="3"/>
  <c r="AD45" i="3"/>
  <c r="AE45" i="3"/>
  <c r="AF45" i="3"/>
  <c r="AG45" i="3"/>
  <c r="AH45" i="3"/>
  <c r="D21" i="3"/>
  <c r="E21" i="3"/>
  <c r="F21" i="3"/>
  <c r="G21" i="3"/>
  <c r="H21" i="3"/>
  <c r="I21" i="3"/>
  <c r="J21" i="3"/>
  <c r="K21" i="3"/>
  <c r="O21" i="3"/>
  <c r="P21" i="3"/>
  <c r="Q21" i="3"/>
  <c r="R21" i="3"/>
  <c r="S21" i="3"/>
  <c r="T21" i="3"/>
  <c r="U21" i="3"/>
  <c r="V21" i="3"/>
  <c r="AA21" i="3"/>
  <c r="AB21" i="3"/>
  <c r="AC21" i="3"/>
  <c r="AD21" i="3"/>
  <c r="AE21" i="3"/>
  <c r="AF21" i="3"/>
  <c r="AG21" i="3"/>
  <c r="AH21" i="3"/>
  <c r="D14" i="3"/>
  <c r="E14" i="3"/>
  <c r="F14" i="3"/>
  <c r="G14" i="3"/>
  <c r="H14" i="3"/>
  <c r="H11" i="3" s="1"/>
  <c r="H9" i="3" s="1"/>
  <c r="I14" i="3"/>
  <c r="J14" i="3"/>
  <c r="K14" i="3"/>
  <c r="O14" i="3"/>
  <c r="P14" i="3"/>
  <c r="Q14" i="3"/>
  <c r="R14" i="3"/>
  <c r="S14" i="3"/>
  <c r="T14" i="3"/>
  <c r="U14" i="3"/>
  <c r="V14" i="3"/>
  <c r="AA14" i="3"/>
  <c r="AB14" i="3"/>
  <c r="AC14" i="3"/>
  <c r="AD14" i="3"/>
  <c r="AE14" i="3"/>
  <c r="AF14" i="3"/>
  <c r="AG14" i="3"/>
  <c r="AG11" i="3" s="1"/>
  <c r="AG9" i="3" s="1"/>
  <c r="AH14" i="3"/>
  <c r="U11" i="3"/>
  <c r="U9" i="3" s="1"/>
  <c r="V11" i="3"/>
  <c r="V9" i="3" s="1"/>
  <c r="AF11" i="3"/>
  <c r="AF9" i="3" s="1"/>
  <c r="K11" i="3"/>
  <c r="K9" i="3" s="1"/>
  <c r="D80" i="3" l="1"/>
  <c r="C80" i="3" s="1"/>
  <c r="Z14" i="3"/>
  <c r="Z21" i="3"/>
  <c r="Z45" i="3"/>
  <c r="Z50" i="3"/>
  <c r="Z52" i="3"/>
  <c r="Z56" i="3"/>
  <c r="Z58" i="3"/>
  <c r="Z67" i="3"/>
  <c r="Z71" i="3"/>
  <c r="N14" i="3"/>
  <c r="N21" i="3"/>
  <c r="N45" i="3"/>
  <c r="C45" i="3"/>
  <c r="N50" i="3"/>
  <c r="C50" i="3"/>
  <c r="N52" i="3"/>
  <c r="N56" i="3"/>
  <c r="C56" i="3"/>
  <c r="N58" i="3"/>
  <c r="C58" i="3"/>
  <c r="G62" i="3"/>
  <c r="AB11" i="3"/>
  <c r="AB9" i="3" s="1"/>
  <c r="R11" i="3"/>
  <c r="R9" i="3" s="1"/>
  <c r="G11" i="3"/>
  <c r="G9" i="3" s="1"/>
  <c r="C52" i="3"/>
  <c r="N67" i="3"/>
  <c r="C67" i="3"/>
  <c r="D64" i="3"/>
  <c r="C71" i="3"/>
  <c r="H62" i="3"/>
  <c r="H6" i="3" s="1"/>
  <c r="O80" i="3"/>
  <c r="N80" i="3" s="1"/>
  <c r="N82" i="3"/>
  <c r="AA80" i="3"/>
  <c r="Z80" i="3" s="1"/>
  <c r="AC11" i="3"/>
  <c r="AC9" i="3" s="1"/>
  <c r="Q11" i="3"/>
  <c r="Q9" i="3" s="1"/>
  <c r="C21" i="3"/>
  <c r="C14" i="3"/>
  <c r="D11" i="3"/>
  <c r="Q62" i="3"/>
  <c r="AC62" i="3"/>
  <c r="AB62" i="3"/>
  <c r="R62" i="3"/>
  <c r="AG62" i="3"/>
  <c r="AG6" i="3" s="1"/>
  <c r="V62" i="3"/>
  <c r="V6" i="3" s="1"/>
  <c r="D62" i="3"/>
  <c r="AF62" i="3"/>
  <c r="AF6" i="3" s="1"/>
  <c r="U62" i="3"/>
  <c r="U6" i="3" s="1"/>
  <c r="K62" i="3"/>
  <c r="K6" i="3" s="1"/>
  <c r="AE64" i="3"/>
  <c r="AE62" i="3" s="1"/>
  <c r="AA64" i="3"/>
  <c r="T64" i="3"/>
  <c r="T62" i="3" s="1"/>
  <c r="P64" i="3"/>
  <c r="P62" i="3" s="1"/>
  <c r="J64" i="3"/>
  <c r="J62" i="3" s="1"/>
  <c r="F64" i="3"/>
  <c r="F62" i="3" s="1"/>
  <c r="AH64" i="3"/>
  <c r="AH62" i="3" s="1"/>
  <c r="AD64" i="3"/>
  <c r="AD62" i="3" s="1"/>
  <c r="S64" i="3"/>
  <c r="S62" i="3" s="1"/>
  <c r="O64" i="3"/>
  <c r="I64" i="3"/>
  <c r="I62" i="3" s="1"/>
  <c r="E64" i="3"/>
  <c r="E62" i="3" s="1"/>
  <c r="I11" i="3"/>
  <c r="I9" i="3" s="1"/>
  <c r="I6" i="3" s="1"/>
  <c r="O11" i="3"/>
  <c r="E11" i="3"/>
  <c r="E9" i="3" s="1"/>
  <c r="E6" i="3" s="1"/>
  <c r="AE11" i="3"/>
  <c r="AE9" i="3" s="1"/>
  <c r="AE6" i="3" s="1"/>
  <c r="AA11" i="3"/>
  <c r="T11" i="3"/>
  <c r="T9" i="3" s="1"/>
  <c r="T6" i="3" s="1"/>
  <c r="P11" i="3"/>
  <c r="P9" i="3" s="1"/>
  <c r="P6" i="3" s="1"/>
  <c r="J11" i="3"/>
  <c r="J9" i="3" s="1"/>
  <c r="J6" i="3" s="1"/>
  <c r="F11" i="3"/>
  <c r="F9" i="3" s="1"/>
  <c r="F6" i="3" s="1"/>
  <c r="AH11" i="3"/>
  <c r="AH9" i="3" s="1"/>
  <c r="AH6" i="3" s="1"/>
  <c r="AD11" i="3"/>
  <c r="AD9" i="3" s="1"/>
  <c r="AD6" i="3" s="1"/>
  <c r="S11" i="3"/>
  <c r="S9" i="3" s="1"/>
  <c r="S6" i="3" s="1"/>
  <c r="H22" i="9"/>
  <c r="G22" i="9"/>
  <c r="F22" i="9"/>
  <c r="H10" i="9"/>
  <c r="G10" i="9"/>
  <c r="F10" i="9"/>
  <c r="H7" i="9"/>
  <c r="G7" i="9"/>
  <c r="F7" i="9"/>
  <c r="Z64" i="3" l="1"/>
  <c r="Z11" i="3"/>
  <c r="G6" i="3"/>
  <c r="AA9" i="3"/>
  <c r="Z9" i="3" s="1"/>
  <c r="C62" i="3"/>
  <c r="Q6" i="3"/>
  <c r="C64" i="3"/>
  <c r="AB6" i="3"/>
  <c r="O9" i="3"/>
  <c r="N9" i="3" s="1"/>
  <c r="N11" i="3"/>
  <c r="O62" i="3"/>
  <c r="N62" i="3" s="1"/>
  <c r="N64" i="3"/>
  <c r="AA62" i="3"/>
  <c r="Z62" i="3" s="1"/>
  <c r="AC6" i="3"/>
  <c r="R6" i="3"/>
  <c r="H13" i="9"/>
  <c r="H24" i="9" s="1"/>
  <c r="G13" i="9"/>
  <c r="G24" i="9" s="1"/>
  <c r="F13" i="9"/>
  <c r="F24" i="9" s="1"/>
  <c r="D9" i="3"/>
  <c r="C11" i="3"/>
  <c r="D115" i="6"/>
  <c r="D113" i="6"/>
  <c r="D112" i="6"/>
  <c r="D109" i="6"/>
  <c r="D107" i="6"/>
  <c r="D106" i="6" s="1"/>
  <c r="D103" i="6"/>
  <c r="D96" i="6"/>
  <c r="D94" i="6"/>
  <c r="D89" i="6"/>
  <c r="D81" i="6"/>
  <c r="D75" i="6"/>
  <c r="D73" i="6"/>
  <c r="D67" i="6"/>
  <c r="D56" i="6"/>
  <c r="D68" i="6"/>
  <c r="D57" i="6"/>
  <c r="O6" i="3" l="1"/>
  <c r="N6" i="3" s="1"/>
  <c r="AA6" i="3"/>
  <c r="Z6" i="3" s="1"/>
  <c r="D111" i="6"/>
  <c r="D6" i="3"/>
  <c r="C6" i="3" s="1"/>
  <c r="C9" i="3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F64" i="7"/>
  <c r="E64" i="7"/>
  <c r="D64" i="7"/>
  <c r="D63" i="7" s="1"/>
  <c r="A64" i="7"/>
  <c r="F63" i="7"/>
  <c r="E63" i="7"/>
  <c r="A63" i="7"/>
  <c r="A62" i="7"/>
  <c r="A61" i="7"/>
  <c r="A60" i="7"/>
  <c r="A59" i="7"/>
  <c r="D56" i="7"/>
  <c r="A57" i="7"/>
  <c r="F56" i="7"/>
  <c r="E56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D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D78" i="6" s="1"/>
  <c r="D71" i="6" s="1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E79" i="6" l="1"/>
  <c r="F79" i="6"/>
  <c r="F78" i="6" s="1"/>
  <c r="F71" i="6" s="1"/>
  <c r="F67" i="6" s="1"/>
  <c r="F63" i="6" s="1"/>
  <c r="F62" i="6" s="1"/>
  <c r="D63" i="6"/>
  <c r="D62" i="6" s="1"/>
  <c r="E15" i="6"/>
  <c r="D48" i="6"/>
  <c r="F48" i="6"/>
  <c r="E4" i="6"/>
  <c r="D15" i="6"/>
  <c r="F15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2" i="7"/>
  <c r="F71" i="7" s="1"/>
  <c r="D11" i="7"/>
  <c r="E11" i="7"/>
  <c r="D92" i="7"/>
  <c r="D91" i="7" s="1"/>
  <c r="D86" i="7" s="1"/>
  <c r="F92" i="7"/>
  <c r="F91" i="7" s="1"/>
  <c r="F86" i="7" s="1"/>
  <c r="F102" i="7"/>
  <c r="F101" i="7" s="1"/>
  <c r="D72" i="7"/>
  <c r="D71" i="7" s="1"/>
  <c r="E72" i="7"/>
  <c r="E71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D38" i="7" l="1"/>
  <c r="F3" i="6"/>
  <c r="E78" i="6"/>
  <c r="E71" i="6" s="1"/>
  <c r="E67" i="6" s="1"/>
  <c r="E63" i="6" s="1"/>
  <c r="E62" i="6" s="1"/>
  <c r="E3" i="6" s="1"/>
  <c r="D3" i="6"/>
  <c r="F38" i="7"/>
  <c r="E38" i="7"/>
  <c r="F48" i="2" l="1"/>
  <c r="F32" i="2"/>
  <c r="F16" i="2"/>
  <c r="B17" i="2" l="1"/>
  <c r="B33" i="2"/>
  <c r="B49" i="2"/>
</calcChain>
</file>

<file path=xl/sharedStrings.xml><?xml version="1.0" encoding="utf-8"?>
<sst xmlns="http://schemas.openxmlformats.org/spreadsheetml/2006/main" count="652" uniqueCount="372">
  <si>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</si>
  <si>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</si>
  <si>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</si>
  <si>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</si>
  <si>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</si>
  <si>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</si>
  <si>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</si>
  <si>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</si>
  <si>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</si>
  <si>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</si>
  <si>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</si>
  <si>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</si>
  <si>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</si>
  <si>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</si>
  <si>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</si>
  <si>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</si>
  <si>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</si>
  <si>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</si>
  <si>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</si>
  <si>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</si>
  <si>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</si>
  <si>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</si>
  <si>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</si>
  <si>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</si>
  <si>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</si>
  <si>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</si>
  <si>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</si>
  <si>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</si>
  <si>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</si>
  <si>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</si>
  <si>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</si>
  <si>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</si>
  <si>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</si>
  <si>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</si>
  <si>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</si>
  <si>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</si>
  <si>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</si>
  <si>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</si>
  <si>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</si>
  <si>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</si>
  <si>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</si>
  <si>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</si>
  <si>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</si>
  <si>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</si>
  <si>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</si>
  <si>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</si>
  <si>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</si>
  <si>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</si>
  <si>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</si>
  <si>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</si>
  <si>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</si>
  <si>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</si>
  <si>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</si>
  <si>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</si>
  <si>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</si>
  <si>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</si>
  <si>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</si>
  <si>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</si>
  <si>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</si>
  <si>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</si>
  <si>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</si>
  <si>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</si>
  <si>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</si>
  <si>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</si>
  <si>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</si>
  <si>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</si>
  <si>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</si>
  <si>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</si>
  <si>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</si>
  <si>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</si>
  <si>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</si>
  <si>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</si>
  <si>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</si>
  <si>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</si>
  <si>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</si>
  <si>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</si>
  <si>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</si>
  <si>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</si>
  <si>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</si>
  <si>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</si>
  <si>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</si>
  <si>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</si>
  <si>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</si>
  <si>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</si>
  <si>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</si>
  <si>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</si>
  <si>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</si>
  <si>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</si>
  <si>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</si>
  <si>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</si>
  <si>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</si>
  <si>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</si>
  <si>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</si>
  <si>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</si>
  <si>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</si>
  <si>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</si>
  <si>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</si>
  <si>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</si>
  <si>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</si>
  <si>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</si>
  <si>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</si>
  <si>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</si>
  <si>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</si>
  <si>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</si>
  <si>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</si>
  <si>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</si>
  <si>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</si>
  <si>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</si>
  <si>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</si>
  <si>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</si>
  <si>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</si>
  <si>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</si>
  <si>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</si>
  <si>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</si>
  <si>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</si>
  <si>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</si>
  <si>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</si>
  <si>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</si>
  <si>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</si>
  <si>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</si>
  <si>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</si>
  <si>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</si>
  <si>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</si>
  <si>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</si>
  <si>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</si>
  <si>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</si>
  <si>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</si>
  <si>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</si>
  <si>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</si>
  <si>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</si>
  <si>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</si>
  <si>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</si>
  <si>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</si>
  <si>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</si>
  <si>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</si>
  <si>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</si>
  <si>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</si>
  <si>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</si>
  <si>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</si>
  <si>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</si>
  <si>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</si>
  <si>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</si>
  <si>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</si>
  <si>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</si>
  <si>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</si>
  <si>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</si>
  <si>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</si>
  <si>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</si>
  <si>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</si>
  <si>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</si>
  <si>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</si>
  <si>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</si>
  <si>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</si>
  <si>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</si>
  <si>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</si>
  <si>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</si>
  <si>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</si>
  <si>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</si>
  <si>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</si>
  <si>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</si>
  <si>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</si>
  <si>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</si>
  <si>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</si>
  <si>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</si>
  <si>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</si>
  <si>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</si>
  <si>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</si>
  <si>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</si>
  <si>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</si>
  <si>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</si>
  <si>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</si>
  <si>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</si>
  <si>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</si>
  <si>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</si>
  <si>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</si>
  <si>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</si>
  <si>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</si>
  <si>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</si>
  <si>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</si>
  <si>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</si>
  <si>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</si>
  <si>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</si>
  <si>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</si>
  <si>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</si>
  <si>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</si>
  <si>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</si>
  <si>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</si>
  <si>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</si>
  <si>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</si>
  <si>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</si>
  <si>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</si>
  <si>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</si>
  <si>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</si>
  <si>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</si>
  <si>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</si>
  <si>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</si>
  <si>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</si>
  <si>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</si>
  <si>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</si>
  <si>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</si>
  <si>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</si>
  <si>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</si>
  <si>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</si>
  <si>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</si>
  <si>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</si>
  <si>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</si>
  <si>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</si>
  <si>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</si>
  <si>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</si>
  <si>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</si>
  <si>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</si>
  <si>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</si>
  <si>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</si>
  <si>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</si>
  <si>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</si>
  <si>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</si>
  <si>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</si>
  <si>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</si>
  <si>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</si>
  <si>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</si>
  <si>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</si>
  <si>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</si>
  <si>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</si>
  <si>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</si>
  <si>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</si>
  <si>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</si>
  <si>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</si>
  <si>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</si>
  <si>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</si>
  <si>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</si>
  <si>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</si>
  <si>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</si>
  <si>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</si>
  <si>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</si>
  <si>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</si>
  <si>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</si>
  <si>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</si>
  <si>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</si>
  <si>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</si>
  <si>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</si>
  <si>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</si>
  <si>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</si>
  <si>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</si>
  <si>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</si>
  <si>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</si>
  <si>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</si>
  <si>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</si>
  <si>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</si>
  <si>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</si>
  <si>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</si>
  <si>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</si>
  <si>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</si>
  <si>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</si>
  <si>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</si>
  <si>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</si>
  <si>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</si>
  <si>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</si>
  <si>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</si>
  <si>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</si>
  <si>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</si>
  <si>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</si>
  <si>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</si>
  <si>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</si>
  <si>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</si>
  <si>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</si>
  <si>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</si>
  <si>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</si>
  <si>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</si>
  <si>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</si>
  <si>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</si>
  <si>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</si>
  <si>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</si>
  <si>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</si>
  <si>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</si>
  <si>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</si>
  <si>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</si>
  <si>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</si>
  <si>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</si>
  <si>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</si>
  <si>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</si>
  <si>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</si>
  <si>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</si>
  <si>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</si>
  <si>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</si>
  <si>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</si>
  <si>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</si>
  <si>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</si>
  <si>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</si>
  <si>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</si>
  <si>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</si>
  <si>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</si>
  <si>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</si>
  <si>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</si>
  <si>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</si>
  <si>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</si>
  <si>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</si>
  <si>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</si>
  <si>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</si>
  <si>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Ukupno prihodi i primici za 2019.</t>
  </si>
  <si>
    <t>2019.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</si>
  <si>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</si>
  <si>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</si>
  <si>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</si>
  <si>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</si>
  <si>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</si>
  <si>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</si>
  <si>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</si>
  <si>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</si>
  <si>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</si>
  <si>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</si>
  <si>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</si>
  <si>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</si>
  <si>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</si>
  <si>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</si>
  <si>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</si>
  <si>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</si>
  <si>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</si>
  <si>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</si>
  <si>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</si>
  <si>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</si>
  <si>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</si>
  <si>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</si>
  <si>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</si>
  <si>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</si>
  <si>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</si>
  <si>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</si>
  <si>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</si>
  <si>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</si>
  <si>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</si>
  <si>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</si>
  <si>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</si>
  <si>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</si>
  <si>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</si>
  <si>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</si>
  <si>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</si>
  <si>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</si>
  <si>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</si>
  <si>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Projekcija 2020.</t>
  </si>
  <si>
    <t>2020.</t>
  </si>
  <si>
    <t>Ukupno prihodi i primici za 2020.</t>
  </si>
  <si>
    <t>PROJEKCIJA PLANA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</si>
  <si>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</si>
  <si>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</si>
  <si>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</si>
  <si>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</si>
  <si>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Naknade za rad predstavničkih tijela, povjerenstva i slično</t>
  </si>
  <si>
    <t>Radno-okupacione aktivnosti korisnika u ustanovama socijalne skrbi PGŽ</t>
  </si>
  <si>
    <t>Edukacija djelatnika domova za starije osobe</t>
  </si>
  <si>
    <t>Kapitalna ulaganja u ustanove socijalne skrbi</t>
  </si>
  <si>
    <t>Uređenje parka seniora DZSO VOLOSKO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</si>
  <si>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</si>
  <si>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</si>
  <si>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</si>
  <si>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</si>
  <si>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</si>
  <si>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</si>
  <si>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</si>
  <si>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Otplata glavnice primljenih kredita od tuzmenih kreditnih institucija izvan javnog sektora</t>
  </si>
  <si>
    <t>SVEUKUPNO</t>
  </si>
  <si>
    <t>Sufinanciranje cijene usluge, participacije i slično</t>
  </si>
  <si>
    <t>Stambeni objekti za zaposlene</t>
  </si>
  <si>
    <t>Doprinos za mirovinsko osiguranje</t>
  </si>
  <si>
    <t>Prijedlog plana 
za 2019.</t>
  </si>
  <si>
    <t>Projekcija plana
za 2020.</t>
  </si>
  <si>
    <t>Projekcija plana 
za 2021.</t>
  </si>
  <si>
    <t>2021.</t>
  </si>
  <si>
    <t>Ukupno prihodi i primici za 2021.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</si>
  <si>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</si>
  <si>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Plan 2019.</t>
  </si>
  <si>
    <t>Projekcija 2021.</t>
  </si>
  <si>
    <t>PRIJEDLOG PLANA ZA 2019.</t>
  </si>
  <si>
    <t>PROJEKCIJA PLANA ZA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</si>
</sst>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64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44" fillId="20" borderId="38" xfId="42" applyFont="1" applyFill="1" applyBorder="1" applyAlignment="1">
      <alignment horizontal="left" vertical="center" wrapText="1" indent="5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18" fillId="26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4" fillId="27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3" fontId="24" fillId="30" borderId="0" xfId="0" applyNumberFormat="1" applyFont="1" applyFill="1" applyBorder="1" applyAlignment="1" applyProtection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topLeftCell="A7" zoomScaleNormal="100" zoomScaleSheetLayoutView="100" workbookViewId="0">
      <selection activeCell="I8" sqref="I8"/>
    </sheetView>
  </sheetViews>
  <sheetFormatPr defaultColWidth="11.44140625" defaultRowHeight="13.2" x14ac:dyDescent="0.25"/>
  <cols>
    <col min="1" max="2" width="4.33203125" style="62" customWidth="1"/>
    <col min="3" max="3" width="5.5546875" style="62" customWidth="1"/>
    <col min="4" max="4" width="5.33203125" style="53" customWidth="1"/>
    <col min="5" max="5" width="44.6640625" style="62" customWidth="1"/>
    <col min="6" max="6" width="15.88671875" style="62" bestFit="1" customWidth="1"/>
    <col min="7" max="7" width="17.33203125" style="62" customWidth="1"/>
    <col min="8" max="8" width="16.6640625" style="62" customWidth="1"/>
    <col min="9" max="9" width="11.44140625" style="62"/>
    <col min="10" max="10" width="16.33203125" style="62" bestFit="1" customWidth="1"/>
    <col min="11" max="11" width="21.6640625" style="62" bestFit="1" customWidth="1"/>
    <col min="12" max="256" width="11.44140625" style="62"/>
    <col min="257" max="258" width="4.33203125" style="62" customWidth="1"/>
    <col min="259" max="259" width="5.5546875" style="62" customWidth="1"/>
    <col min="260" max="260" width="5.33203125" style="62" customWidth="1"/>
    <col min="261" max="261" width="44.6640625" style="62" customWidth="1"/>
    <col min="262" max="262" width="15.88671875" style="62" bestFit="1" customWidth="1"/>
    <col min="263" max="263" width="17.33203125" style="62" customWidth="1"/>
    <col min="264" max="264" width="16.6640625" style="62" customWidth="1"/>
    <col min="265" max="265" width="11.44140625" style="62"/>
    <col min="266" max="266" width="16.33203125" style="62" bestFit="1" customWidth="1"/>
    <col min="267" max="267" width="21.6640625" style="62" bestFit="1" customWidth="1"/>
    <col min="268" max="512" width="11.44140625" style="62"/>
    <col min="513" max="514" width="4.33203125" style="62" customWidth="1"/>
    <col min="515" max="515" width="5.5546875" style="62" customWidth="1"/>
    <col min="516" max="516" width="5.33203125" style="62" customWidth="1"/>
    <col min="517" max="517" width="44.6640625" style="62" customWidth="1"/>
    <col min="518" max="518" width="15.88671875" style="62" bestFit="1" customWidth="1"/>
    <col min="519" max="519" width="17.33203125" style="62" customWidth="1"/>
    <col min="520" max="520" width="16.6640625" style="62" customWidth="1"/>
    <col min="521" max="521" width="11.44140625" style="62"/>
    <col min="522" max="522" width="16.33203125" style="62" bestFit="1" customWidth="1"/>
    <col min="523" max="523" width="21.6640625" style="62" bestFit="1" customWidth="1"/>
    <col min="524" max="768" width="11.44140625" style="62"/>
    <col min="769" max="770" width="4.33203125" style="62" customWidth="1"/>
    <col min="771" max="771" width="5.5546875" style="62" customWidth="1"/>
    <col min="772" max="772" width="5.33203125" style="62" customWidth="1"/>
    <col min="773" max="773" width="44.6640625" style="62" customWidth="1"/>
    <col min="774" max="774" width="15.88671875" style="62" bestFit="1" customWidth="1"/>
    <col min="775" max="775" width="17.33203125" style="62" customWidth="1"/>
    <col min="776" max="776" width="16.6640625" style="62" customWidth="1"/>
    <col min="777" max="777" width="11.44140625" style="62"/>
    <col min="778" max="778" width="16.33203125" style="62" bestFit="1" customWidth="1"/>
    <col min="779" max="779" width="21.6640625" style="62" bestFit="1" customWidth="1"/>
    <col min="780" max="1024" width="11.44140625" style="62"/>
    <col min="1025" max="1026" width="4.33203125" style="62" customWidth="1"/>
    <col min="1027" max="1027" width="5.5546875" style="62" customWidth="1"/>
    <col min="1028" max="1028" width="5.33203125" style="62" customWidth="1"/>
    <col min="1029" max="1029" width="44.6640625" style="62" customWidth="1"/>
    <col min="1030" max="1030" width="15.88671875" style="62" bestFit="1" customWidth="1"/>
    <col min="1031" max="1031" width="17.33203125" style="62" customWidth="1"/>
    <col min="1032" max="1032" width="16.6640625" style="62" customWidth="1"/>
    <col min="1033" max="1033" width="11.44140625" style="62"/>
    <col min="1034" max="1034" width="16.33203125" style="62" bestFit="1" customWidth="1"/>
    <col min="1035" max="1035" width="21.6640625" style="62" bestFit="1" customWidth="1"/>
    <col min="1036" max="1280" width="11.44140625" style="62"/>
    <col min="1281" max="1282" width="4.33203125" style="62" customWidth="1"/>
    <col min="1283" max="1283" width="5.5546875" style="62" customWidth="1"/>
    <col min="1284" max="1284" width="5.33203125" style="62" customWidth="1"/>
    <col min="1285" max="1285" width="44.6640625" style="62" customWidth="1"/>
    <col min="1286" max="1286" width="15.88671875" style="62" bestFit="1" customWidth="1"/>
    <col min="1287" max="1287" width="17.33203125" style="62" customWidth="1"/>
    <col min="1288" max="1288" width="16.6640625" style="62" customWidth="1"/>
    <col min="1289" max="1289" width="11.44140625" style="62"/>
    <col min="1290" max="1290" width="16.33203125" style="62" bestFit="1" customWidth="1"/>
    <col min="1291" max="1291" width="21.6640625" style="62" bestFit="1" customWidth="1"/>
    <col min="1292" max="1536" width="11.44140625" style="62"/>
    <col min="1537" max="1538" width="4.33203125" style="62" customWidth="1"/>
    <col min="1539" max="1539" width="5.5546875" style="62" customWidth="1"/>
    <col min="1540" max="1540" width="5.33203125" style="62" customWidth="1"/>
    <col min="1541" max="1541" width="44.6640625" style="62" customWidth="1"/>
    <col min="1542" max="1542" width="15.88671875" style="62" bestFit="1" customWidth="1"/>
    <col min="1543" max="1543" width="17.33203125" style="62" customWidth="1"/>
    <col min="1544" max="1544" width="16.6640625" style="62" customWidth="1"/>
    <col min="1545" max="1545" width="11.44140625" style="62"/>
    <col min="1546" max="1546" width="16.33203125" style="62" bestFit="1" customWidth="1"/>
    <col min="1547" max="1547" width="21.6640625" style="62" bestFit="1" customWidth="1"/>
    <col min="1548" max="1792" width="11.44140625" style="62"/>
    <col min="1793" max="1794" width="4.33203125" style="62" customWidth="1"/>
    <col min="1795" max="1795" width="5.5546875" style="62" customWidth="1"/>
    <col min="1796" max="1796" width="5.33203125" style="62" customWidth="1"/>
    <col min="1797" max="1797" width="44.6640625" style="62" customWidth="1"/>
    <col min="1798" max="1798" width="15.88671875" style="62" bestFit="1" customWidth="1"/>
    <col min="1799" max="1799" width="17.33203125" style="62" customWidth="1"/>
    <col min="1800" max="1800" width="16.6640625" style="62" customWidth="1"/>
    <col min="1801" max="1801" width="11.44140625" style="62"/>
    <col min="1802" max="1802" width="16.33203125" style="62" bestFit="1" customWidth="1"/>
    <col min="1803" max="1803" width="21.6640625" style="62" bestFit="1" customWidth="1"/>
    <col min="1804" max="2048" width="11.44140625" style="62"/>
    <col min="2049" max="2050" width="4.33203125" style="62" customWidth="1"/>
    <col min="2051" max="2051" width="5.5546875" style="62" customWidth="1"/>
    <col min="2052" max="2052" width="5.33203125" style="62" customWidth="1"/>
    <col min="2053" max="2053" width="44.6640625" style="62" customWidth="1"/>
    <col min="2054" max="2054" width="15.88671875" style="62" bestFit="1" customWidth="1"/>
    <col min="2055" max="2055" width="17.33203125" style="62" customWidth="1"/>
    <col min="2056" max="2056" width="16.6640625" style="62" customWidth="1"/>
    <col min="2057" max="2057" width="11.44140625" style="62"/>
    <col min="2058" max="2058" width="16.33203125" style="62" bestFit="1" customWidth="1"/>
    <col min="2059" max="2059" width="21.6640625" style="62" bestFit="1" customWidth="1"/>
    <col min="2060" max="2304" width="11.44140625" style="62"/>
    <col min="2305" max="2306" width="4.33203125" style="62" customWidth="1"/>
    <col min="2307" max="2307" width="5.5546875" style="62" customWidth="1"/>
    <col min="2308" max="2308" width="5.33203125" style="62" customWidth="1"/>
    <col min="2309" max="2309" width="44.6640625" style="62" customWidth="1"/>
    <col min="2310" max="2310" width="15.88671875" style="62" bestFit="1" customWidth="1"/>
    <col min="2311" max="2311" width="17.33203125" style="62" customWidth="1"/>
    <col min="2312" max="2312" width="16.6640625" style="62" customWidth="1"/>
    <col min="2313" max="2313" width="11.44140625" style="62"/>
    <col min="2314" max="2314" width="16.33203125" style="62" bestFit="1" customWidth="1"/>
    <col min="2315" max="2315" width="21.6640625" style="62" bestFit="1" customWidth="1"/>
    <col min="2316" max="2560" width="11.44140625" style="62"/>
    <col min="2561" max="2562" width="4.33203125" style="62" customWidth="1"/>
    <col min="2563" max="2563" width="5.5546875" style="62" customWidth="1"/>
    <col min="2564" max="2564" width="5.33203125" style="62" customWidth="1"/>
    <col min="2565" max="2565" width="44.6640625" style="62" customWidth="1"/>
    <col min="2566" max="2566" width="15.88671875" style="62" bestFit="1" customWidth="1"/>
    <col min="2567" max="2567" width="17.33203125" style="62" customWidth="1"/>
    <col min="2568" max="2568" width="16.6640625" style="62" customWidth="1"/>
    <col min="2569" max="2569" width="11.44140625" style="62"/>
    <col min="2570" max="2570" width="16.33203125" style="62" bestFit="1" customWidth="1"/>
    <col min="2571" max="2571" width="21.6640625" style="62" bestFit="1" customWidth="1"/>
    <col min="2572" max="2816" width="11.44140625" style="62"/>
    <col min="2817" max="2818" width="4.33203125" style="62" customWidth="1"/>
    <col min="2819" max="2819" width="5.5546875" style="62" customWidth="1"/>
    <col min="2820" max="2820" width="5.33203125" style="62" customWidth="1"/>
    <col min="2821" max="2821" width="44.6640625" style="62" customWidth="1"/>
    <col min="2822" max="2822" width="15.88671875" style="62" bestFit="1" customWidth="1"/>
    <col min="2823" max="2823" width="17.33203125" style="62" customWidth="1"/>
    <col min="2824" max="2824" width="16.6640625" style="62" customWidth="1"/>
    <col min="2825" max="2825" width="11.44140625" style="62"/>
    <col min="2826" max="2826" width="16.33203125" style="62" bestFit="1" customWidth="1"/>
    <col min="2827" max="2827" width="21.6640625" style="62" bestFit="1" customWidth="1"/>
    <col min="2828" max="3072" width="11.44140625" style="62"/>
    <col min="3073" max="3074" width="4.33203125" style="62" customWidth="1"/>
    <col min="3075" max="3075" width="5.5546875" style="62" customWidth="1"/>
    <col min="3076" max="3076" width="5.33203125" style="62" customWidth="1"/>
    <col min="3077" max="3077" width="44.6640625" style="62" customWidth="1"/>
    <col min="3078" max="3078" width="15.88671875" style="62" bestFit="1" customWidth="1"/>
    <col min="3079" max="3079" width="17.33203125" style="62" customWidth="1"/>
    <col min="3080" max="3080" width="16.6640625" style="62" customWidth="1"/>
    <col min="3081" max="3081" width="11.44140625" style="62"/>
    <col min="3082" max="3082" width="16.33203125" style="62" bestFit="1" customWidth="1"/>
    <col min="3083" max="3083" width="21.6640625" style="62" bestFit="1" customWidth="1"/>
    <col min="3084" max="3328" width="11.44140625" style="62"/>
    <col min="3329" max="3330" width="4.33203125" style="62" customWidth="1"/>
    <col min="3331" max="3331" width="5.5546875" style="62" customWidth="1"/>
    <col min="3332" max="3332" width="5.33203125" style="62" customWidth="1"/>
    <col min="3333" max="3333" width="44.6640625" style="62" customWidth="1"/>
    <col min="3334" max="3334" width="15.88671875" style="62" bestFit="1" customWidth="1"/>
    <col min="3335" max="3335" width="17.33203125" style="62" customWidth="1"/>
    <col min="3336" max="3336" width="16.6640625" style="62" customWidth="1"/>
    <col min="3337" max="3337" width="11.44140625" style="62"/>
    <col min="3338" max="3338" width="16.33203125" style="62" bestFit="1" customWidth="1"/>
    <col min="3339" max="3339" width="21.6640625" style="62" bestFit="1" customWidth="1"/>
    <col min="3340" max="3584" width="11.44140625" style="62"/>
    <col min="3585" max="3586" width="4.33203125" style="62" customWidth="1"/>
    <col min="3587" max="3587" width="5.5546875" style="62" customWidth="1"/>
    <col min="3588" max="3588" width="5.33203125" style="62" customWidth="1"/>
    <col min="3589" max="3589" width="44.6640625" style="62" customWidth="1"/>
    <col min="3590" max="3590" width="15.88671875" style="62" bestFit="1" customWidth="1"/>
    <col min="3591" max="3591" width="17.33203125" style="62" customWidth="1"/>
    <col min="3592" max="3592" width="16.6640625" style="62" customWidth="1"/>
    <col min="3593" max="3593" width="11.44140625" style="62"/>
    <col min="3594" max="3594" width="16.33203125" style="62" bestFit="1" customWidth="1"/>
    <col min="3595" max="3595" width="21.6640625" style="62" bestFit="1" customWidth="1"/>
    <col min="3596" max="3840" width="11.44140625" style="62"/>
    <col min="3841" max="3842" width="4.33203125" style="62" customWidth="1"/>
    <col min="3843" max="3843" width="5.5546875" style="62" customWidth="1"/>
    <col min="3844" max="3844" width="5.33203125" style="62" customWidth="1"/>
    <col min="3845" max="3845" width="44.6640625" style="62" customWidth="1"/>
    <col min="3846" max="3846" width="15.88671875" style="62" bestFit="1" customWidth="1"/>
    <col min="3847" max="3847" width="17.33203125" style="62" customWidth="1"/>
    <col min="3848" max="3848" width="16.6640625" style="62" customWidth="1"/>
    <col min="3849" max="3849" width="11.44140625" style="62"/>
    <col min="3850" max="3850" width="16.33203125" style="62" bestFit="1" customWidth="1"/>
    <col min="3851" max="3851" width="21.6640625" style="62" bestFit="1" customWidth="1"/>
    <col min="3852" max="4096" width="11.44140625" style="62"/>
    <col min="4097" max="4098" width="4.33203125" style="62" customWidth="1"/>
    <col min="4099" max="4099" width="5.5546875" style="62" customWidth="1"/>
    <col min="4100" max="4100" width="5.33203125" style="62" customWidth="1"/>
    <col min="4101" max="4101" width="44.6640625" style="62" customWidth="1"/>
    <col min="4102" max="4102" width="15.88671875" style="62" bestFit="1" customWidth="1"/>
    <col min="4103" max="4103" width="17.33203125" style="62" customWidth="1"/>
    <col min="4104" max="4104" width="16.6640625" style="62" customWidth="1"/>
    <col min="4105" max="4105" width="11.44140625" style="62"/>
    <col min="4106" max="4106" width="16.33203125" style="62" bestFit="1" customWidth="1"/>
    <col min="4107" max="4107" width="21.6640625" style="62" bestFit="1" customWidth="1"/>
    <col min="4108" max="4352" width="11.44140625" style="62"/>
    <col min="4353" max="4354" width="4.33203125" style="62" customWidth="1"/>
    <col min="4355" max="4355" width="5.5546875" style="62" customWidth="1"/>
    <col min="4356" max="4356" width="5.33203125" style="62" customWidth="1"/>
    <col min="4357" max="4357" width="44.6640625" style="62" customWidth="1"/>
    <col min="4358" max="4358" width="15.88671875" style="62" bestFit="1" customWidth="1"/>
    <col min="4359" max="4359" width="17.33203125" style="62" customWidth="1"/>
    <col min="4360" max="4360" width="16.6640625" style="62" customWidth="1"/>
    <col min="4361" max="4361" width="11.44140625" style="62"/>
    <col min="4362" max="4362" width="16.33203125" style="62" bestFit="1" customWidth="1"/>
    <col min="4363" max="4363" width="21.6640625" style="62" bestFit="1" customWidth="1"/>
    <col min="4364" max="4608" width="11.44140625" style="62"/>
    <col min="4609" max="4610" width="4.33203125" style="62" customWidth="1"/>
    <col min="4611" max="4611" width="5.5546875" style="62" customWidth="1"/>
    <col min="4612" max="4612" width="5.33203125" style="62" customWidth="1"/>
    <col min="4613" max="4613" width="44.6640625" style="62" customWidth="1"/>
    <col min="4614" max="4614" width="15.88671875" style="62" bestFit="1" customWidth="1"/>
    <col min="4615" max="4615" width="17.33203125" style="62" customWidth="1"/>
    <col min="4616" max="4616" width="16.6640625" style="62" customWidth="1"/>
    <col min="4617" max="4617" width="11.44140625" style="62"/>
    <col min="4618" max="4618" width="16.33203125" style="62" bestFit="1" customWidth="1"/>
    <col min="4619" max="4619" width="21.6640625" style="62" bestFit="1" customWidth="1"/>
    <col min="4620" max="4864" width="11.44140625" style="62"/>
    <col min="4865" max="4866" width="4.33203125" style="62" customWidth="1"/>
    <col min="4867" max="4867" width="5.5546875" style="62" customWidth="1"/>
    <col min="4868" max="4868" width="5.33203125" style="62" customWidth="1"/>
    <col min="4869" max="4869" width="44.6640625" style="62" customWidth="1"/>
    <col min="4870" max="4870" width="15.88671875" style="62" bestFit="1" customWidth="1"/>
    <col min="4871" max="4871" width="17.33203125" style="62" customWidth="1"/>
    <col min="4872" max="4872" width="16.6640625" style="62" customWidth="1"/>
    <col min="4873" max="4873" width="11.44140625" style="62"/>
    <col min="4874" max="4874" width="16.33203125" style="62" bestFit="1" customWidth="1"/>
    <col min="4875" max="4875" width="21.6640625" style="62" bestFit="1" customWidth="1"/>
    <col min="4876" max="5120" width="11.44140625" style="62"/>
    <col min="5121" max="5122" width="4.33203125" style="62" customWidth="1"/>
    <col min="5123" max="5123" width="5.5546875" style="62" customWidth="1"/>
    <col min="5124" max="5124" width="5.33203125" style="62" customWidth="1"/>
    <col min="5125" max="5125" width="44.6640625" style="62" customWidth="1"/>
    <col min="5126" max="5126" width="15.88671875" style="62" bestFit="1" customWidth="1"/>
    <col min="5127" max="5127" width="17.33203125" style="62" customWidth="1"/>
    <col min="5128" max="5128" width="16.6640625" style="62" customWidth="1"/>
    <col min="5129" max="5129" width="11.44140625" style="62"/>
    <col min="5130" max="5130" width="16.33203125" style="62" bestFit="1" customWidth="1"/>
    <col min="5131" max="5131" width="21.6640625" style="62" bestFit="1" customWidth="1"/>
    <col min="5132" max="5376" width="11.44140625" style="62"/>
    <col min="5377" max="5378" width="4.33203125" style="62" customWidth="1"/>
    <col min="5379" max="5379" width="5.5546875" style="62" customWidth="1"/>
    <col min="5380" max="5380" width="5.33203125" style="62" customWidth="1"/>
    <col min="5381" max="5381" width="44.6640625" style="62" customWidth="1"/>
    <col min="5382" max="5382" width="15.88671875" style="62" bestFit="1" customWidth="1"/>
    <col min="5383" max="5383" width="17.33203125" style="62" customWidth="1"/>
    <col min="5384" max="5384" width="16.6640625" style="62" customWidth="1"/>
    <col min="5385" max="5385" width="11.44140625" style="62"/>
    <col min="5386" max="5386" width="16.33203125" style="62" bestFit="1" customWidth="1"/>
    <col min="5387" max="5387" width="21.6640625" style="62" bestFit="1" customWidth="1"/>
    <col min="5388" max="5632" width="11.44140625" style="62"/>
    <col min="5633" max="5634" width="4.33203125" style="62" customWidth="1"/>
    <col min="5635" max="5635" width="5.5546875" style="62" customWidth="1"/>
    <col min="5636" max="5636" width="5.33203125" style="62" customWidth="1"/>
    <col min="5637" max="5637" width="44.6640625" style="62" customWidth="1"/>
    <col min="5638" max="5638" width="15.88671875" style="62" bestFit="1" customWidth="1"/>
    <col min="5639" max="5639" width="17.33203125" style="62" customWidth="1"/>
    <col min="5640" max="5640" width="16.6640625" style="62" customWidth="1"/>
    <col min="5641" max="5641" width="11.44140625" style="62"/>
    <col min="5642" max="5642" width="16.33203125" style="62" bestFit="1" customWidth="1"/>
    <col min="5643" max="5643" width="21.6640625" style="62" bestFit="1" customWidth="1"/>
    <col min="5644" max="5888" width="11.44140625" style="62"/>
    <col min="5889" max="5890" width="4.33203125" style="62" customWidth="1"/>
    <col min="5891" max="5891" width="5.5546875" style="62" customWidth="1"/>
    <col min="5892" max="5892" width="5.33203125" style="62" customWidth="1"/>
    <col min="5893" max="5893" width="44.6640625" style="62" customWidth="1"/>
    <col min="5894" max="5894" width="15.88671875" style="62" bestFit="1" customWidth="1"/>
    <col min="5895" max="5895" width="17.33203125" style="62" customWidth="1"/>
    <col min="5896" max="5896" width="16.6640625" style="62" customWidth="1"/>
    <col min="5897" max="5897" width="11.44140625" style="62"/>
    <col min="5898" max="5898" width="16.33203125" style="62" bestFit="1" customWidth="1"/>
    <col min="5899" max="5899" width="21.6640625" style="62" bestFit="1" customWidth="1"/>
    <col min="5900" max="6144" width="11.44140625" style="62"/>
    <col min="6145" max="6146" width="4.33203125" style="62" customWidth="1"/>
    <col min="6147" max="6147" width="5.5546875" style="62" customWidth="1"/>
    <col min="6148" max="6148" width="5.33203125" style="62" customWidth="1"/>
    <col min="6149" max="6149" width="44.6640625" style="62" customWidth="1"/>
    <col min="6150" max="6150" width="15.88671875" style="62" bestFit="1" customWidth="1"/>
    <col min="6151" max="6151" width="17.33203125" style="62" customWidth="1"/>
    <col min="6152" max="6152" width="16.6640625" style="62" customWidth="1"/>
    <col min="6153" max="6153" width="11.44140625" style="62"/>
    <col min="6154" max="6154" width="16.33203125" style="62" bestFit="1" customWidth="1"/>
    <col min="6155" max="6155" width="21.6640625" style="62" bestFit="1" customWidth="1"/>
    <col min="6156" max="6400" width="11.44140625" style="62"/>
    <col min="6401" max="6402" width="4.33203125" style="62" customWidth="1"/>
    <col min="6403" max="6403" width="5.5546875" style="62" customWidth="1"/>
    <col min="6404" max="6404" width="5.33203125" style="62" customWidth="1"/>
    <col min="6405" max="6405" width="44.6640625" style="62" customWidth="1"/>
    <col min="6406" max="6406" width="15.88671875" style="62" bestFit="1" customWidth="1"/>
    <col min="6407" max="6407" width="17.33203125" style="62" customWidth="1"/>
    <col min="6408" max="6408" width="16.6640625" style="62" customWidth="1"/>
    <col min="6409" max="6409" width="11.44140625" style="62"/>
    <col min="6410" max="6410" width="16.33203125" style="62" bestFit="1" customWidth="1"/>
    <col min="6411" max="6411" width="21.6640625" style="62" bestFit="1" customWidth="1"/>
    <col min="6412" max="6656" width="11.44140625" style="62"/>
    <col min="6657" max="6658" width="4.33203125" style="62" customWidth="1"/>
    <col min="6659" max="6659" width="5.5546875" style="62" customWidth="1"/>
    <col min="6660" max="6660" width="5.33203125" style="62" customWidth="1"/>
    <col min="6661" max="6661" width="44.6640625" style="62" customWidth="1"/>
    <col min="6662" max="6662" width="15.88671875" style="62" bestFit="1" customWidth="1"/>
    <col min="6663" max="6663" width="17.33203125" style="62" customWidth="1"/>
    <col min="6664" max="6664" width="16.6640625" style="62" customWidth="1"/>
    <col min="6665" max="6665" width="11.44140625" style="62"/>
    <col min="6666" max="6666" width="16.33203125" style="62" bestFit="1" customWidth="1"/>
    <col min="6667" max="6667" width="21.6640625" style="62" bestFit="1" customWidth="1"/>
    <col min="6668" max="6912" width="11.44140625" style="62"/>
    <col min="6913" max="6914" width="4.33203125" style="62" customWidth="1"/>
    <col min="6915" max="6915" width="5.5546875" style="62" customWidth="1"/>
    <col min="6916" max="6916" width="5.33203125" style="62" customWidth="1"/>
    <col min="6917" max="6917" width="44.6640625" style="62" customWidth="1"/>
    <col min="6918" max="6918" width="15.88671875" style="62" bestFit="1" customWidth="1"/>
    <col min="6919" max="6919" width="17.33203125" style="62" customWidth="1"/>
    <col min="6920" max="6920" width="16.6640625" style="62" customWidth="1"/>
    <col min="6921" max="6921" width="11.44140625" style="62"/>
    <col min="6922" max="6922" width="16.33203125" style="62" bestFit="1" customWidth="1"/>
    <col min="6923" max="6923" width="21.6640625" style="62" bestFit="1" customWidth="1"/>
    <col min="6924" max="7168" width="11.44140625" style="62"/>
    <col min="7169" max="7170" width="4.33203125" style="62" customWidth="1"/>
    <col min="7171" max="7171" width="5.5546875" style="62" customWidth="1"/>
    <col min="7172" max="7172" width="5.33203125" style="62" customWidth="1"/>
    <col min="7173" max="7173" width="44.6640625" style="62" customWidth="1"/>
    <col min="7174" max="7174" width="15.88671875" style="62" bestFit="1" customWidth="1"/>
    <col min="7175" max="7175" width="17.33203125" style="62" customWidth="1"/>
    <col min="7176" max="7176" width="16.6640625" style="62" customWidth="1"/>
    <col min="7177" max="7177" width="11.44140625" style="62"/>
    <col min="7178" max="7178" width="16.33203125" style="62" bestFit="1" customWidth="1"/>
    <col min="7179" max="7179" width="21.6640625" style="62" bestFit="1" customWidth="1"/>
    <col min="7180" max="7424" width="11.44140625" style="62"/>
    <col min="7425" max="7426" width="4.33203125" style="62" customWidth="1"/>
    <col min="7427" max="7427" width="5.5546875" style="62" customWidth="1"/>
    <col min="7428" max="7428" width="5.33203125" style="62" customWidth="1"/>
    <col min="7429" max="7429" width="44.6640625" style="62" customWidth="1"/>
    <col min="7430" max="7430" width="15.88671875" style="62" bestFit="1" customWidth="1"/>
    <col min="7431" max="7431" width="17.33203125" style="62" customWidth="1"/>
    <col min="7432" max="7432" width="16.6640625" style="62" customWidth="1"/>
    <col min="7433" max="7433" width="11.44140625" style="62"/>
    <col min="7434" max="7434" width="16.33203125" style="62" bestFit="1" customWidth="1"/>
    <col min="7435" max="7435" width="21.6640625" style="62" bestFit="1" customWidth="1"/>
    <col min="7436" max="7680" width="11.44140625" style="62"/>
    <col min="7681" max="7682" width="4.33203125" style="62" customWidth="1"/>
    <col min="7683" max="7683" width="5.5546875" style="62" customWidth="1"/>
    <col min="7684" max="7684" width="5.33203125" style="62" customWidth="1"/>
    <col min="7685" max="7685" width="44.6640625" style="62" customWidth="1"/>
    <col min="7686" max="7686" width="15.88671875" style="62" bestFit="1" customWidth="1"/>
    <col min="7687" max="7687" width="17.33203125" style="62" customWidth="1"/>
    <col min="7688" max="7688" width="16.6640625" style="62" customWidth="1"/>
    <col min="7689" max="7689" width="11.44140625" style="62"/>
    <col min="7690" max="7690" width="16.33203125" style="62" bestFit="1" customWidth="1"/>
    <col min="7691" max="7691" width="21.6640625" style="62" bestFit="1" customWidth="1"/>
    <col min="7692" max="7936" width="11.44140625" style="62"/>
    <col min="7937" max="7938" width="4.33203125" style="62" customWidth="1"/>
    <col min="7939" max="7939" width="5.5546875" style="62" customWidth="1"/>
    <col min="7940" max="7940" width="5.33203125" style="62" customWidth="1"/>
    <col min="7941" max="7941" width="44.6640625" style="62" customWidth="1"/>
    <col min="7942" max="7942" width="15.88671875" style="62" bestFit="1" customWidth="1"/>
    <col min="7943" max="7943" width="17.33203125" style="62" customWidth="1"/>
    <col min="7944" max="7944" width="16.6640625" style="62" customWidth="1"/>
    <col min="7945" max="7945" width="11.44140625" style="62"/>
    <col min="7946" max="7946" width="16.33203125" style="62" bestFit="1" customWidth="1"/>
    <col min="7947" max="7947" width="21.6640625" style="62" bestFit="1" customWidth="1"/>
    <col min="7948" max="8192" width="11.44140625" style="62"/>
    <col min="8193" max="8194" width="4.33203125" style="62" customWidth="1"/>
    <col min="8195" max="8195" width="5.5546875" style="62" customWidth="1"/>
    <col min="8196" max="8196" width="5.33203125" style="62" customWidth="1"/>
    <col min="8197" max="8197" width="44.6640625" style="62" customWidth="1"/>
    <col min="8198" max="8198" width="15.88671875" style="62" bestFit="1" customWidth="1"/>
    <col min="8199" max="8199" width="17.33203125" style="62" customWidth="1"/>
    <col min="8200" max="8200" width="16.6640625" style="62" customWidth="1"/>
    <col min="8201" max="8201" width="11.44140625" style="62"/>
    <col min="8202" max="8202" width="16.33203125" style="62" bestFit="1" customWidth="1"/>
    <col min="8203" max="8203" width="21.6640625" style="62" bestFit="1" customWidth="1"/>
    <col min="8204" max="8448" width="11.44140625" style="62"/>
    <col min="8449" max="8450" width="4.33203125" style="62" customWidth="1"/>
    <col min="8451" max="8451" width="5.5546875" style="62" customWidth="1"/>
    <col min="8452" max="8452" width="5.33203125" style="62" customWidth="1"/>
    <col min="8453" max="8453" width="44.6640625" style="62" customWidth="1"/>
    <col min="8454" max="8454" width="15.88671875" style="62" bestFit="1" customWidth="1"/>
    <col min="8455" max="8455" width="17.33203125" style="62" customWidth="1"/>
    <col min="8456" max="8456" width="16.6640625" style="62" customWidth="1"/>
    <col min="8457" max="8457" width="11.44140625" style="62"/>
    <col min="8458" max="8458" width="16.33203125" style="62" bestFit="1" customWidth="1"/>
    <col min="8459" max="8459" width="21.6640625" style="62" bestFit="1" customWidth="1"/>
    <col min="8460" max="8704" width="11.44140625" style="62"/>
    <col min="8705" max="8706" width="4.33203125" style="62" customWidth="1"/>
    <col min="8707" max="8707" width="5.5546875" style="62" customWidth="1"/>
    <col min="8708" max="8708" width="5.33203125" style="62" customWidth="1"/>
    <col min="8709" max="8709" width="44.6640625" style="62" customWidth="1"/>
    <col min="8710" max="8710" width="15.88671875" style="62" bestFit="1" customWidth="1"/>
    <col min="8711" max="8711" width="17.33203125" style="62" customWidth="1"/>
    <col min="8712" max="8712" width="16.6640625" style="62" customWidth="1"/>
    <col min="8713" max="8713" width="11.44140625" style="62"/>
    <col min="8714" max="8714" width="16.33203125" style="62" bestFit="1" customWidth="1"/>
    <col min="8715" max="8715" width="21.6640625" style="62" bestFit="1" customWidth="1"/>
    <col min="8716" max="8960" width="11.44140625" style="62"/>
    <col min="8961" max="8962" width="4.33203125" style="62" customWidth="1"/>
    <col min="8963" max="8963" width="5.5546875" style="62" customWidth="1"/>
    <col min="8964" max="8964" width="5.33203125" style="62" customWidth="1"/>
    <col min="8965" max="8965" width="44.6640625" style="62" customWidth="1"/>
    <col min="8966" max="8966" width="15.88671875" style="62" bestFit="1" customWidth="1"/>
    <col min="8967" max="8967" width="17.33203125" style="62" customWidth="1"/>
    <col min="8968" max="8968" width="16.6640625" style="62" customWidth="1"/>
    <col min="8969" max="8969" width="11.44140625" style="62"/>
    <col min="8970" max="8970" width="16.33203125" style="62" bestFit="1" customWidth="1"/>
    <col min="8971" max="8971" width="21.6640625" style="62" bestFit="1" customWidth="1"/>
    <col min="8972" max="9216" width="11.44140625" style="62"/>
    <col min="9217" max="9218" width="4.33203125" style="62" customWidth="1"/>
    <col min="9219" max="9219" width="5.5546875" style="62" customWidth="1"/>
    <col min="9220" max="9220" width="5.33203125" style="62" customWidth="1"/>
    <col min="9221" max="9221" width="44.6640625" style="62" customWidth="1"/>
    <col min="9222" max="9222" width="15.88671875" style="62" bestFit="1" customWidth="1"/>
    <col min="9223" max="9223" width="17.33203125" style="62" customWidth="1"/>
    <col min="9224" max="9224" width="16.6640625" style="62" customWidth="1"/>
    <col min="9225" max="9225" width="11.44140625" style="62"/>
    <col min="9226" max="9226" width="16.33203125" style="62" bestFit="1" customWidth="1"/>
    <col min="9227" max="9227" width="21.6640625" style="62" bestFit="1" customWidth="1"/>
    <col min="9228" max="9472" width="11.44140625" style="62"/>
    <col min="9473" max="9474" width="4.33203125" style="62" customWidth="1"/>
    <col min="9475" max="9475" width="5.5546875" style="62" customWidth="1"/>
    <col min="9476" max="9476" width="5.33203125" style="62" customWidth="1"/>
    <col min="9477" max="9477" width="44.6640625" style="62" customWidth="1"/>
    <col min="9478" max="9478" width="15.88671875" style="62" bestFit="1" customWidth="1"/>
    <col min="9479" max="9479" width="17.33203125" style="62" customWidth="1"/>
    <col min="9480" max="9480" width="16.6640625" style="62" customWidth="1"/>
    <col min="9481" max="9481" width="11.44140625" style="62"/>
    <col min="9482" max="9482" width="16.33203125" style="62" bestFit="1" customWidth="1"/>
    <col min="9483" max="9483" width="21.6640625" style="62" bestFit="1" customWidth="1"/>
    <col min="9484" max="9728" width="11.44140625" style="62"/>
    <col min="9729" max="9730" width="4.33203125" style="62" customWidth="1"/>
    <col min="9731" max="9731" width="5.5546875" style="62" customWidth="1"/>
    <col min="9732" max="9732" width="5.33203125" style="62" customWidth="1"/>
    <col min="9733" max="9733" width="44.6640625" style="62" customWidth="1"/>
    <col min="9734" max="9734" width="15.88671875" style="62" bestFit="1" customWidth="1"/>
    <col min="9735" max="9735" width="17.33203125" style="62" customWidth="1"/>
    <col min="9736" max="9736" width="16.6640625" style="62" customWidth="1"/>
    <col min="9737" max="9737" width="11.44140625" style="62"/>
    <col min="9738" max="9738" width="16.33203125" style="62" bestFit="1" customWidth="1"/>
    <col min="9739" max="9739" width="21.6640625" style="62" bestFit="1" customWidth="1"/>
    <col min="9740" max="9984" width="11.44140625" style="62"/>
    <col min="9985" max="9986" width="4.33203125" style="62" customWidth="1"/>
    <col min="9987" max="9987" width="5.5546875" style="62" customWidth="1"/>
    <col min="9988" max="9988" width="5.33203125" style="62" customWidth="1"/>
    <col min="9989" max="9989" width="44.6640625" style="62" customWidth="1"/>
    <col min="9990" max="9990" width="15.88671875" style="62" bestFit="1" customWidth="1"/>
    <col min="9991" max="9991" width="17.33203125" style="62" customWidth="1"/>
    <col min="9992" max="9992" width="16.6640625" style="62" customWidth="1"/>
    <col min="9993" max="9993" width="11.44140625" style="62"/>
    <col min="9994" max="9994" width="16.33203125" style="62" bestFit="1" customWidth="1"/>
    <col min="9995" max="9995" width="21.6640625" style="62" bestFit="1" customWidth="1"/>
    <col min="9996" max="10240" width="11.44140625" style="62"/>
    <col min="10241" max="10242" width="4.33203125" style="62" customWidth="1"/>
    <col min="10243" max="10243" width="5.5546875" style="62" customWidth="1"/>
    <col min="10244" max="10244" width="5.33203125" style="62" customWidth="1"/>
    <col min="10245" max="10245" width="44.6640625" style="62" customWidth="1"/>
    <col min="10246" max="10246" width="15.88671875" style="62" bestFit="1" customWidth="1"/>
    <col min="10247" max="10247" width="17.33203125" style="62" customWidth="1"/>
    <col min="10248" max="10248" width="16.6640625" style="62" customWidth="1"/>
    <col min="10249" max="10249" width="11.44140625" style="62"/>
    <col min="10250" max="10250" width="16.33203125" style="62" bestFit="1" customWidth="1"/>
    <col min="10251" max="10251" width="21.6640625" style="62" bestFit="1" customWidth="1"/>
    <col min="10252" max="10496" width="11.44140625" style="62"/>
    <col min="10497" max="10498" width="4.33203125" style="62" customWidth="1"/>
    <col min="10499" max="10499" width="5.5546875" style="62" customWidth="1"/>
    <col min="10500" max="10500" width="5.33203125" style="62" customWidth="1"/>
    <col min="10501" max="10501" width="44.6640625" style="62" customWidth="1"/>
    <col min="10502" max="10502" width="15.88671875" style="62" bestFit="1" customWidth="1"/>
    <col min="10503" max="10503" width="17.33203125" style="62" customWidth="1"/>
    <col min="10504" max="10504" width="16.6640625" style="62" customWidth="1"/>
    <col min="10505" max="10505" width="11.44140625" style="62"/>
    <col min="10506" max="10506" width="16.33203125" style="62" bestFit="1" customWidth="1"/>
    <col min="10507" max="10507" width="21.6640625" style="62" bestFit="1" customWidth="1"/>
    <col min="10508" max="10752" width="11.44140625" style="62"/>
    <col min="10753" max="10754" width="4.33203125" style="62" customWidth="1"/>
    <col min="10755" max="10755" width="5.5546875" style="62" customWidth="1"/>
    <col min="10756" max="10756" width="5.33203125" style="62" customWidth="1"/>
    <col min="10757" max="10757" width="44.6640625" style="62" customWidth="1"/>
    <col min="10758" max="10758" width="15.88671875" style="62" bestFit="1" customWidth="1"/>
    <col min="10759" max="10759" width="17.33203125" style="62" customWidth="1"/>
    <col min="10760" max="10760" width="16.6640625" style="62" customWidth="1"/>
    <col min="10761" max="10761" width="11.44140625" style="62"/>
    <col min="10762" max="10762" width="16.33203125" style="62" bestFit="1" customWidth="1"/>
    <col min="10763" max="10763" width="21.6640625" style="62" bestFit="1" customWidth="1"/>
    <col min="10764" max="11008" width="11.44140625" style="62"/>
    <col min="11009" max="11010" width="4.33203125" style="62" customWidth="1"/>
    <col min="11011" max="11011" width="5.5546875" style="62" customWidth="1"/>
    <col min="11012" max="11012" width="5.33203125" style="62" customWidth="1"/>
    <col min="11013" max="11013" width="44.6640625" style="62" customWidth="1"/>
    <col min="11014" max="11014" width="15.88671875" style="62" bestFit="1" customWidth="1"/>
    <col min="11015" max="11015" width="17.33203125" style="62" customWidth="1"/>
    <col min="11016" max="11016" width="16.6640625" style="62" customWidth="1"/>
    <col min="11017" max="11017" width="11.44140625" style="62"/>
    <col min="11018" max="11018" width="16.33203125" style="62" bestFit="1" customWidth="1"/>
    <col min="11019" max="11019" width="21.6640625" style="62" bestFit="1" customWidth="1"/>
    <col min="11020" max="11264" width="11.44140625" style="62"/>
    <col min="11265" max="11266" width="4.33203125" style="62" customWidth="1"/>
    <col min="11267" max="11267" width="5.5546875" style="62" customWidth="1"/>
    <col min="11268" max="11268" width="5.33203125" style="62" customWidth="1"/>
    <col min="11269" max="11269" width="44.6640625" style="62" customWidth="1"/>
    <col min="11270" max="11270" width="15.88671875" style="62" bestFit="1" customWidth="1"/>
    <col min="11271" max="11271" width="17.33203125" style="62" customWidth="1"/>
    <col min="11272" max="11272" width="16.6640625" style="62" customWidth="1"/>
    <col min="11273" max="11273" width="11.44140625" style="62"/>
    <col min="11274" max="11274" width="16.33203125" style="62" bestFit="1" customWidth="1"/>
    <col min="11275" max="11275" width="21.6640625" style="62" bestFit="1" customWidth="1"/>
    <col min="11276" max="11520" width="11.44140625" style="62"/>
    <col min="11521" max="11522" width="4.33203125" style="62" customWidth="1"/>
    <col min="11523" max="11523" width="5.5546875" style="62" customWidth="1"/>
    <col min="11524" max="11524" width="5.33203125" style="62" customWidth="1"/>
    <col min="11525" max="11525" width="44.6640625" style="62" customWidth="1"/>
    <col min="11526" max="11526" width="15.88671875" style="62" bestFit="1" customWidth="1"/>
    <col min="11527" max="11527" width="17.33203125" style="62" customWidth="1"/>
    <col min="11528" max="11528" width="16.6640625" style="62" customWidth="1"/>
    <col min="11529" max="11529" width="11.44140625" style="62"/>
    <col min="11530" max="11530" width="16.33203125" style="62" bestFit="1" customWidth="1"/>
    <col min="11531" max="11531" width="21.6640625" style="62" bestFit="1" customWidth="1"/>
    <col min="11532" max="11776" width="11.44140625" style="62"/>
    <col min="11777" max="11778" width="4.33203125" style="62" customWidth="1"/>
    <col min="11779" max="11779" width="5.5546875" style="62" customWidth="1"/>
    <col min="11780" max="11780" width="5.33203125" style="62" customWidth="1"/>
    <col min="11781" max="11781" width="44.6640625" style="62" customWidth="1"/>
    <col min="11782" max="11782" width="15.88671875" style="62" bestFit="1" customWidth="1"/>
    <col min="11783" max="11783" width="17.33203125" style="62" customWidth="1"/>
    <col min="11784" max="11784" width="16.6640625" style="62" customWidth="1"/>
    <col min="11785" max="11785" width="11.44140625" style="62"/>
    <col min="11786" max="11786" width="16.33203125" style="62" bestFit="1" customWidth="1"/>
    <col min="11787" max="11787" width="21.6640625" style="62" bestFit="1" customWidth="1"/>
    <col min="11788" max="12032" width="11.44140625" style="62"/>
    <col min="12033" max="12034" width="4.33203125" style="62" customWidth="1"/>
    <col min="12035" max="12035" width="5.5546875" style="62" customWidth="1"/>
    <col min="12036" max="12036" width="5.33203125" style="62" customWidth="1"/>
    <col min="12037" max="12037" width="44.6640625" style="62" customWidth="1"/>
    <col min="12038" max="12038" width="15.88671875" style="62" bestFit="1" customWidth="1"/>
    <col min="12039" max="12039" width="17.33203125" style="62" customWidth="1"/>
    <col min="12040" max="12040" width="16.6640625" style="62" customWidth="1"/>
    <col min="12041" max="12041" width="11.44140625" style="62"/>
    <col min="12042" max="12042" width="16.33203125" style="62" bestFit="1" customWidth="1"/>
    <col min="12043" max="12043" width="21.6640625" style="62" bestFit="1" customWidth="1"/>
    <col min="12044" max="12288" width="11.44140625" style="62"/>
    <col min="12289" max="12290" width="4.33203125" style="62" customWidth="1"/>
    <col min="12291" max="12291" width="5.5546875" style="62" customWidth="1"/>
    <col min="12292" max="12292" width="5.33203125" style="62" customWidth="1"/>
    <col min="12293" max="12293" width="44.6640625" style="62" customWidth="1"/>
    <col min="12294" max="12294" width="15.88671875" style="62" bestFit="1" customWidth="1"/>
    <col min="12295" max="12295" width="17.33203125" style="62" customWidth="1"/>
    <col min="12296" max="12296" width="16.6640625" style="62" customWidth="1"/>
    <col min="12297" max="12297" width="11.44140625" style="62"/>
    <col min="12298" max="12298" width="16.33203125" style="62" bestFit="1" customWidth="1"/>
    <col min="12299" max="12299" width="21.6640625" style="62" bestFit="1" customWidth="1"/>
    <col min="12300" max="12544" width="11.44140625" style="62"/>
    <col min="12545" max="12546" width="4.33203125" style="62" customWidth="1"/>
    <col min="12547" max="12547" width="5.5546875" style="62" customWidth="1"/>
    <col min="12548" max="12548" width="5.33203125" style="62" customWidth="1"/>
    <col min="12549" max="12549" width="44.6640625" style="62" customWidth="1"/>
    <col min="12550" max="12550" width="15.88671875" style="62" bestFit="1" customWidth="1"/>
    <col min="12551" max="12551" width="17.33203125" style="62" customWidth="1"/>
    <col min="12552" max="12552" width="16.6640625" style="62" customWidth="1"/>
    <col min="12553" max="12553" width="11.44140625" style="62"/>
    <col min="12554" max="12554" width="16.33203125" style="62" bestFit="1" customWidth="1"/>
    <col min="12555" max="12555" width="21.6640625" style="62" bestFit="1" customWidth="1"/>
    <col min="12556" max="12800" width="11.44140625" style="62"/>
    <col min="12801" max="12802" width="4.33203125" style="62" customWidth="1"/>
    <col min="12803" max="12803" width="5.5546875" style="62" customWidth="1"/>
    <col min="12804" max="12804" width="5.33203125" style="62" customWidth="1"/>
    <col min="12805" max="12805" width="44.6640625" style="62" customWidth="1"/>
    <col min="12806" max="12806" width="15.88671875" style="62" bestFit="1" customWidth="1"/>
    <col min="12807" max="12807" width="17.33203125" style="62" customWidth="1"/>
    <col min="12808" max="12808" width="16.6640625" style="62" customWidth="1"/>
    <col min="12809" max="12809" width="11.44140625" style="62"/>
    <col min="12810" max="12810" width="16.33203125" style="62" bestFit="1" customWidth="1"/>
    <col min="12811" max="12811" width="21.6640625" style="62" bestFit="1" customWidth="1"/>
    <col min="12812" max="13056" width="11.44140625" style="62"/>
    <col min="13057" max="13058" width="4.33203125" style="62" customWidth="1"/>
    <col min="13059" max="13059" width="5.5546875" style="62" customWidth="1"/>
    <col min="13060" max="13060" width="5.33203125" style="62" customWidth="1"/>
    <col min="13061" max="13061" width="44.6640625" style="62" customWidth="1"/>
    <col min="13062" max="13062" width="15.88671875" style="62" bestFit="1" customWidth="1"/>
    <col min="13063" max="13063" width="17.33203125" style="62" customWidth="1"/>
    <col min="13064" max="13064" width="16.6640625" style="62" customWidth="1"/>
    <col min="13065" max="13065" width="11.44140625" style="62"/>
    <col min="13066" max="13066" width="16.33203125" style="62" bestFit="1" customWidth="1"/>
    <col min="13067" max="13067" width="21.6640625" style="62" bestFit="1" customWidth="1"/>
    <col min="13068" max="13312" width="11.44140625" style="62"/>
    <col min="13313" max="13314" width="4.33203125" style="62" customWidth="1"/>
    <col min="13315" max="13315" width="5.5546875" style="62" customWidth="1"/>
    <col min="13316" max="13316" width="5.33203125" style="62" customWidth="1"/>
    <col min="13317" max="13317" width="44.6640625" style="62" customWidth="1"/>
    <col min="13318" max="13318" width="15.88671875" style="62" bestFit="1" customWidth="1"/>
    <col min="13319" max="13319" width="17.33203125" style="62" customWidth="1"/>
    <col min="13320" max="13320" width="16.6640625" style="62" customWidth="1"/>
    <col min="13321" max="13321" width="11.44140625" style="62"/>
    <col min="13322" max="13322" width="16.33203125" style="62" bestFit="1" customWidth="1"/>
    <col min="13323" max="13323" width="21.6640625" style="62" bestFit="1" customWidth="1"/>
    <col min="13324" max="13568" width="11.44140625" style="62"/>
    <col min="13569" max="13570" width="4.33203125" style="62" customWidth="1"/>
    <col min="13571" max="13571" width="5.5546875" style="62" customWidth="1"/>
    <col min="13572" max="13572" width="5.33203125" style="62" customWidth="1"/>
    <col min="13573" max="13573" width="44.6640625" style="62" customWidth="1"/>
    <col min="13574" max="13574" width="15.88671875" style="62" bestFit="1" customWidth="1"/>
    <col min="13575" max="13575" width="17.33203125" style="62" customWidth="1"/>
    <col min="13576" max="13576" width="16.6640625" style="62" customWidth="1"/>
    <col min="13577" max="13577" width="11.44140625" style="62"/>
    <col min="13578" max="13578" width="16.33203125" style="62" bestFit="1" customWidth="1"/>
    <col min="13579" max="13579" width="21.6640625" style="62" bestFit="1" customWidth="1"/>
    <col min="13580" max="13824" width="11.44140625" style="62"/>
    <col min="13825" max="13826" width="4.33203125" style="62" customWidth="1"/>
    <col min="13827" max="13827" width="5.5546875" style="62" customWidth="1"/>
    <col min="13828" max="13828" width="5.33203125" style="62" customWidth="1"/>
    <col min="13829" max="13829" width="44.6640625" style="62" customWidth="1"/>
    <col min="13830" max="13830" width="15.88671875" style="62" bestFit="1" customWidth="1"/>
    <col min="13831" max="13831" width="17.33203125" style="62" customWidth="1"/>
    <col min="13832" max="13832" width="16.6640625" style="62" customWidth="1"/>
    <col min="13833" max="13833" width="11.44140625" style="62"/>
    <col min="13834" max="13834" width="16.33203125" style="62" bestFit="1" customWidth="1"/>
    <col min="13835" max="13835" width="21.6640625" style="62" bestFit="1" customWidth="1"/>
    <col min="13836" max="14080" width="11.44140625" style="62"/>
    <col min="14081" max="14082" width="4.33203125" style="62" customWidth="1"/>
    <col min="14083" max="14083" width="5.5546875" style="62" customWidth="1"/>
    <col min="14084" max="14084" width="5.33203125" style="62" customWidth="1"/>
    <col min="14085" max="14085" width="44.6640625" style="62" customWidth="1"/>
    <col min="14086" max="14086" width="15.88671875" style="62" bestFit="1" customWidth="1"/>
    <col min="14087" max="14087" width="17.33203125" style="62" customWidth="1"/>
    <col min="14088" max="14088" width="16.6640625" style="62" customWidth="1"/>
    <col min="14089" max="14089" width="11.44140625" style="62"/>
    <col min="14090" max="14090" width="16.33203125" style="62" bestFit="1" customWidth="1"/>
    <col min="14091" max="14091" width="21.6640625" style="62" bestFit="1" customWidth="1"/>
    <col min="14092" max="14336" width="11.44140625" style="62"/>
    <col min="14337" max="14338" width="4.33203125" style="62" customWidth="1"/>
    <col min="14339" max="14339" width="5.5546875" style="62" customWidth="1"/>
    <col min="14340" max="14340" width="5.33203125" style="62" customWidth="1"/>
    <col min="14341" max="14341" width="44.6640625" style="62" customWidth="1"/>
    <col min="14342" max="14342" width="15.88671875" style="62" bestFit="1" customWidth="1"/>
    <col min="14343" max="14343" width="17.33203125" style="62" customWidth="1"/>
    <col min="14344" max="14344" width="16.6640625" style="62" customWidth="1"/>
    <col min="14345" max="14345" width="11.44140625" style="62"/>
    <col min="14346" max="14346" width="16.33203125" style="62" bestFit="1" customWidth="1"/>
    <col min="14347" max="14347" width="21.6640625" style="62" bestFit="1" customWidth="1"/>
    <col min="14348" max="14592" width="11.44140625" style="62"/>
    <col min="14593" max="14594" width="4.33203125" style="62" customWidth="1"/>
    <col min="14595" max="14595" width="5.5546875" style="62" customWidth="1"/>
    <col min="14596" max="14596" width="5.33203125" style="62" customWidth="1"/>
    <col min="14597" max="14597" width="44.6640625" style="62" customWidth="1"/>
    <col min="14598" max="14598" width="15.88671875" style="62" bestFit="1" customWidth="1"/>
    <col min="14599" max="14599" width="17.33203125" style="62" customWidth="1"/>
    <col min="14600" max="14600" width="16.6640625" style="62" customWidth="1"/>
    <col min="14601" max="14601" width="11.44140625" style="62"/>
    <col min="14602" max="14602" width="16.33203125" style="62" bestFit="1" customWidth="1"/>
    <col min="14603" max="14603" width="21.6640625" style="62" bestFit="1" customWidth="1"/>
    <col min="14604" max="14848" width="11.44140625" style="62"/>
    <col min="14849" max="14850" width="4.33203125" style="62" customWidth="1"/>
    <col min="14851" max="14851" width="5.5546875" style="62" customWidth="1"/>
    <col min="14852" max="14852" width="5.33203125" style="62" customWidth="1"/>
    <col min="14853" max="14853" width="44.6640625" style="62" customWidth="1"/>
    <col min="14854" max="14854" width="15.88671875" style="62" bestFit="1" customWidth="1"/>
    <col min="14855" max="14855" width="17.33203125" style="62" customWidth="1"/>
    <col min="14856" max="14856" width="16.6640625" style="62" customWidth="1"/>
    <col min="14857" max="14857" width="11.44140625" style="62"/>
    <col min="14858" max="14858" width="16.33203125" style="62" bestFit="1" customWidth="1"/>
    <col min="14859" max="14859" width="21.6640625" style="62" bestFit="1" customWidth="1"/>
    <col min="14860" max="15104" width="11.44140625" style="62"/>
    <col min="15105" max="15106" width="4.33203125" style="62" customWidth="1"/>
    <col min="15107" max="15107" width="5.5546875" style="62" customWidth="1"/>
    <col min="15108" max="15108" width="5.33203125" style="62" customWidth="1"/>
    <col min="15109" max="15109" width="44.6640625" style="62" customWidth="1"/>
    <col min="15110" max="15110" width="15.88671875" style="62" bestFit="1" customWidth="1"/>
    <col min="15111" max="15111" width="17.33203125" style="62" customWidth="1"/>
    <col min="15112" max="15112" width="16.6640625" style="62" customWidth="1"/>
    <col min="15113" max="15113" width="11.44140625" style="62"/>
    <col min="15114" max="15114" width="16.33203125" style="62" bestFit="1" customWidth="1"/>
    <col min="15115" max="15115" width="21.6640625" style="62" bestFit="1" customWidth="1"/>
    <col min="15116" max="15360" width="11.44140625" style="62"/>
    <col min="15361" max="15362" width="4.33203125" style="62" customWidth="1"/>
    <col min="15363" max="15363" width="5.5546875" style="62" customWidth="1"/>
    <col min="15364" max="15364" width="5.33203125" style="62" customWidth="1"/>
    <col min="15365" max="15365" width="44.6640625" style="62" customWidth="1"/>
    <col min="15366" max="15366" width="15.88671875" style="62" bestFit="1" customWidth="1"/>
    <col min="15367" max="15367" width="17.33203125" style="62" customWidth="1"/>
    <col min="15368" max="15368" width="16.6640625" style="62" customWidth="1"/>
    <col min="15369" max="15369" width="11.44140625" style="62"/>
    <col min="15370" max="15370" width="16.33203125" style="62" bestFit="1" customWidth="1"/>
    <col min="15371" max="15371" width="21.6640625" style="62" bestFit="1" customWidth="1"/>
    <col min="15372" max="15616" width="11.44140625" style="62"/>
    <col min="15617" max="15618" width="4.33203125" style="62" customWidth="1"/>
    <col min="15619" max="15619" width="5.5546875" style="62" customWidth="1"/>
    <col min="15620" max="15620" width="5.33203125" style="62" customWidth="1"/>
    <col min="15621" max="15621" width="44.6640625" style="62" customWidth="1"/>
    <col min="15622" max="15622" width="15.88671875" style="62" bestFit="1" customWidth="1"/>
    <col min="15623" max="15623" width="17.33203125" style="62" customWidth="1"/>
    <col min="15624" max="15624" width="16.6640625" style="62" customWidth="1"/>
    <col min="15625" max="15625" width="11.44140625" style="62"/>
    <col min="15626" max="15626" width="16.33203125" style="62" bestFit="1" customWidth="1"/>
    <col min="15627" max="15627" width="21.6640625" style="62" bestFit="1" customWidth="1"/>
    <col min="15628" max="15872" width="11.44140625" style="62"/>
    <col min="15873" max="15874" width="4.33203125" style="62" customWidth="1"/>
    <col min="15875" max="15875" width="5.5546875" style="62" customWidth="1"/>
    <col min="15876" max="15876" width="5.33203125" style="62" customWidth="1"/>
    <col min="15877" max="15877" width="44.6640625" style="62" customWidth="1"/>
    <col min="15878" max="15878" width="15.88671875" style="62" bestFit="1" customWidth="1"/>
    <col min="15879" max="15879" width="17.33203125" style="62" customWidth="1"/>
    <col min="15880" max="15880" width="16.6640625" style="62" customWidth="1"/>
    <col min="15881" max="15881" width="11.44140625" style="62"/>
    <col min="15882" max="15882" width="16.33203125" style="62" bestFit="1" customWidth="1"/>
    <col min="15883" max="15883" width="21.6640625" style="62" bestFit="1" customWidth="1"/>
    <col min="15884" max="16128" width="11.44140625" style="62"/>
    <col min="16129" max="16130" width="4.33203125" style="62" customWidth="1"/>
    <col min="16131" max="16131" width="5.5546875" style="62" customWidth="1"/>
    <col min="16132" max="16132" width="5.33203125" style="62" customWidth="1"/>
    <col min="16133" max="16133" width="44.6640625" style="62" customWidth="1"/>
    <col min="16134" max="16134" width="15.88671875" style="62" bestFit="1" customWidth="1"/>
    <col min="16135" max="16135" width="17.33203125" style="62" customWidth="1"/>
    <col min="16136" max="16136" width="16.6640625" style="62" customWidth="1"/>
    <col min="16137" max="16137" width="11.44140625" style="62"/>
    <col min="16138" max="16138" width="16.33203125" style="62" bestFit="1" customWidth="1"/>
    <col min="16139" max="16139" width="21.6640625" style="62" bestFit="1" customWidth="1"/>
    <col min="16140" max="16384" width="11.44140625" style="62"/>
  </cols>
  <sheetData>
    <row r="2" spans="1:10" ht="13.8" x14ac:dyDescent="0.25">
      <c r="A2" s="232"/>
      <c r="B2" s="232"/>
      <c r="C2" s="232"/>
      <c r="D2" s="232"/>
      <c r="E2" s="232"/>
      <c r="F2" s="232"/>
      <c r="G2" s="232"/>
      <c r="H2" s="232"/>
    </row>
    <row r="3" spans="1:10" ht="48" customHeight="1" x14ac:dyDescent="0.25">
      <c r="A3" s="233" t="s">
        <v>367</v>
      </c>
      <c r="B3" s="233"/>
      <c r="C3" s="233"/>
      <c r="D3" s="233"/>
      <c r="E3" s="233"/>
      <c r="F3" s="233"/>
      <c r="G3" s="233"/>
      <c r="H3" s="233"/>
    </row>
    <row r="4" spans="1:10" s="139" customFormat="1" ht="26.25" customHeight="1" x14ac:dyDescent="0.25">
      <c r="A4" s="233" t="s">
        <v>36</v>
      </c>
      <c r="B4" s="233"/>
      <c r="C4" s="233"/>
      <c r="D4" s="233"/>
      <c r="E4" s="233"/>
      <c r="F4" s="233"/>
      <c r="G4" s="234"/>
      <c r="H4" s="234"/>
    </row>
    <row r="5" spans="1:10" ht="15.75" customHeight="1" x14ac:dyDescent="0.3">
      <c r="A5" s="140"/>
      <c r="B5" s="141"/>
      <c r="C5" s="141"/>
      <c r="D5" s="141"/>
      <c r="E5" s="141"/>
    </row>
    <row r="6" spans="1:10" ht="27.75" customHeight="1" x14ac:dyDescent="0.3">
      <c r="A6" s="142"/>
      <c r="B6" s="143"/>
      <c r="C6" s="143"/>
      <c r="D6" s="144"/>
      <c r="E6" s="145"/>
      <c r="F6" s="146" t="s">
        <v>362</v>
      </c>
      <c r="G6" s="146" t="s">
        <v>363</v>
      </c>
      <c r="H6" s="147" t="s">
        <v>364</v>
      </c>
      <c r="I6" s="148"/>
    </row>
    <row r="7" spans="1:10" ht="27.75" customHeight="1" x14ac:dyDescent="0.3">
      <c r="A7" s="235" t="s">
        <v>38</v>
      </c>
      <c r="B7" s="227"/>
      <c r="C7" s="227"/>
      <c r="D7" s="227"/>
      <c r="E7" s="236"/>
      <c r="F7" s="149">
        <f>+F8+F9</f>
        <v>10762910</v>
      </c>
      <c r="G7" s="149">
        <f>G8+G9</f>
        <v>10609826</v>
      </c>
      <c r="H7" s="149">
        <f>+H8+H9</f>
        <v>10431826</v>
      </c>
      <c r="I7" s="150"/>
    </row>
    <row r="8" spans="1:10" ht="22.5" customHeight="1" x14ac:dyDescent="0.3">
      <c r="A8" s="224" t="s">
        <v>0</v>
      </c>
      <c r="B8" s="225"/>
      <c r="C8" s="225"/>
      <c r="D8" s="225"/>
      <c r="E8" s="237"/>
      <c r="F8" s="151">
        <v>10762910</v>
      </c>
      <c r="G8" s="151">
        <v>10609826</v>
      </c>
      <c r="H8" s="151">
        <v>10431826</v>
      </c>
    </row>
    <row r="9" spans="1:10" ht="22.5" customHeight="1" x14ac:dyDescent="0.3">
      <c r="A9" s="238" t="s">
        <v>297</v>
      </c>
      <c r="B9" s="237"/>
      <c r="C9" s="237"/>
      <c r="D9" s="237"/>
      <c r="E9" s="237"/>
      <c r="F9" s="151"/>
      <c r="G9" s="151"/>
      <c r="H9" s="151"/>
    </row>
    <row r="10" spans="1:10" ht="22.5" customHeight="1" x14ac:dyDescent="0.3">
      <c r="A10" s="152" t="s">
        <v>39</v>
      </c>
      <c r="B10" s="153"/>
      <c r="C10" s="153"/>
      <c r="D10" s="153"/>
      <c r="E10" s="153"/>
      <c r="F10" s="149">
        <f>+F11+F12</f>
        <v>10762910</v>
      </c>
      <c r="G10" s="149">
        <f>+G11+G12</f>
        <v>10609826</v>
      </c>
      <c r="H10" s="149">
        <f>+H11+H12</f>
        <v>10431826</v>
      </c>
    </row>
    <row r="11" spans="1:10" ht="22.5" customHeight="1" x14ac:dyDescent="0.3">
      <c r="A11" s="228" t="s">
        <v>1</v>
      </c>
      <c r="B11" s="225"/>
      <c r="C11" s="225"/>
      <c r="D11" s="225"/>
      <c r="E11" s="239"/>
      <c r="F11" s="151">
        <v>9862998</v>
      </c>
      <c r="G11" s="151">
        <v>9862998</v>
      </c>
      <c r="H11" s="154">
        <v>9862998</v>
      </c>
      <c r="I11" s="46"/>
      <c r="J11" s="46"/>
    </row>
    <row r="12" spans="1:10" ht="22.5" customHeight="1" x14ac:dyDescent="0.3">
      <c r="A12" s="240" t="s">
        <v>333</v>
      </c>
      <c r="B12" s="237"/>
      <c r="C12" s="237"/>
      <c r="D12" s="237"/>
      <c r="E12" s="237"/>
      <c r="F12" s="155">
        <v>899912</v>
      </c>
      <c r="G12" s="155">
        <v>746828</v>
      </c>
      <c r="H12" s="154">
        <v>568828</v>
      </c>
      <c r="I12" s="46"/>
      <c r="J12" s="46"/>
    </row>
    <row r="13" spans="1:10" ht="22.5" customHeight="1" x14ac:dyDescent="0.3">
      <c r="A13" s="226" t="s">
        <v>2</v>
      </c>
      <c r="B13" s="227"/>
      <c r="C13" s="227"/>
      <c r="D13" s="227"/>
      <c r="E13" s="227"/>
      <c r="F13" s="156">
        <f>+F7-F10</f>
        <v>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5">
      <c r="A14" s="233"/>
      <c r="B14" s="222"/>
      <c r="C14" s="222"/>
      <c r="D14" s="222"/>
      <c r="E14" s="222"/>
      <c r="F14" s="223"/>
      <c r="G14" s="223"/>
      <c r="H14" s="223"/>
    </row>
    <row r="15" spans="1:10" ht="27.75" customHeight="1" x14ac:dyDescent="0.3">
      <c r="A15" s="142"/>
      <c r="B15" s="143"/>
      <c r="C15" s="143"/>
      <c r="D15" s="144"/>
      <c r="E15" s="145"/>
      <c r="F15" s="146" t="s">
        <v>362</v>
      </c>
      <c r="G15" s="146" t="s">
        <v>363</v>
      </c>
      <c r="H15" s="147" t="s">
        <v>364</v>
      </c>
      <c r="J15" s="46"/>
    </row>
    <row r="16" spans="1:10" ht="30.75" customHeight="1" x14ac:dyDescent="0.3">
      <c r="A16" s="241" t="s">
        <v>334</v>
      </c>
      <c r="B16" s="242"/>
      <c r="C16" s="242"/>
      <c r="D16" s="242"/>
      <c r="E16" s="243"/>
      <c r="F16" s="157"/>
      <c r="G16" s="157"/>
      <c r="H16" s="158"/>
      <c r="J16" s="46"/>
    </row>
    <row r="17" spans="1:11" ht="34.5" customHeight="1" x14ac:dyDescent="0.3">
      <c r="A17" s="229" t="s">
        <v>335</v>
      </c>
      <c r="B17" s="230"/>
      <c r="C17" s="230"/>
      <c r="D17" s="230"/>
      <c r="E17" s="231"/>
      <c r="F17" s="159"/>
      <c r="G17" s="159"/>
      <c r="H17" s="156"/>
      <c r="J17" s="46"/>
    </row>
    <row r="18" spans="1:11" s="160" customFormat="1" ht="25.5" customHeight="1" x14ac:dyDescent="0.3">
      <c r="A18" s="221"/>
      <c r="B18" s="222"/>
      <c r="C18" s="222"/>
      <c r="D18" s="222"/>
      <c r="E18" s="222"/>
      <c r="F18" s="223"/>
      <c r="G18" s="223"/>
      <c r="H18" s="223"/>
      <c r="J18" s="161"/>
    </row>
    <row r="19" spans="1:11" s="160" customFormat="1" ht="27.75" customHeight="1" x14ac:dyDescent="0.3">
      <c r="A19" s="142"/>
      <c r="B19" s="143"/>
      <c r="C19" s="143"/>
      <c r="D19" s="144"/>
      <c r="E19" s="145"/>
      <c r="F19" s="146" t="s">
        <v>362</v>
      </c>
      <c r="G19" s="146" t="s">
        <v>363</v>
      </c>
      <c r="H19" s="147" t="s">
        <v>364</v>
      </c>
      <c r="J19" s="161"/>
      <c r="K19" s="161"/>
    </row>
    <row r="20" spans="1:11" s="160" customFormat="1" ht="22.5" customHeight="1" x14ac:dyDescent="0.3">
      <c r="A20" s="224" t="s">
        <v>3</v>
      </c>
      <c r="B20" s="225"/>
      <c r="C20" s="225"/>
      <c r="D20" s="225"/>
      <c r="E20" s="225"/>
      <c r="F20" s="155"/>
      <c r="G20" s="155"/>
      <c r="H20" s="155"/>
      <c r="J20" s="161"/>
    </row>
    <row r="21" spans="1:11" s="160" customFormat="1" ht="33.75" customHeight="1" x14ac:dyDescent="0.3">
      <c r="A21" s="224" t="s">
        <v>4</v>
      </c>
      <c r="B21" s="225"/>
      <c r="C21" s="225"/>
      <c r="D21" s="225"/>
      <c r="E21" s="225"/>
      <c r="F21" s="155"/>
      <c r="G21" s="155"/>
      <c r="H21" s="155"/>
    </row>
    <row r="22" spans="1:11" s="160" customFormat="1" ht="22.5" customHeight="1" x14ac:dyDescent="0.3">
      <c r="A22" s="226" t="s">
        <v>5</v>
      </c>
      <c r="B22" s="227"/>
      <c r="C22" s="227"/>
      <c r="D22" s="227"/>
      <c r="E22" s="227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3">
      <c r="A23" s="221"/>
      <c r="B23" s="222"/>
      <c r="C23" s="222"/>
      <c r="D23" s="222"/>
      <c r="E23" s="222"/>
      <c r="F23" s="223"/>
      <c r="G23" s="223"/>
      <c r="H23" s="223"/>
    </row>
    <row r="24" spans="1:11" s="160" customFormat="1" ht="22.5" customHeight="1" x14ac:dyDescent="0.3">
      <c r="A24" s="228" t="s">
        <v>6</v>
      </c>
      <c r="B24" s="225"/>
      <c r="C24" s="225"/>
      <c r="D24" s="225"/>
      <c r="E24" s="225"/>
      <c r="F24" s="155">
        <f>IF((F13+F17+F22)&lt;&gt;0,"NESLAGANJE ZBROJA",(F13+F17+F22))</f>
        <v>0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3">
      <c r="A25" s="163"/>
      <c r="B25" s="141"/>
      <c r="C25" s="141"/>
      <c r="D25" s="141"/>
      <c r="E25" s="141"/>
    </row>
    <row r="26" spans="1:11" ht="42" customHeight="1" x14ac:dyDescent="0.3">
      <c r="A26" s="219" t="s">
        <v>336</v>
      </c>
      <c r="B26" s="220"/>
      <c r="C26" s="220"/>
      <c r="D26" s="220"/>
      <c r="E26" s="220"/>
      <c r="F26" s="220"/>
      <c r="G26" s="220"/>
      <c r="H26" s="220"/>
    </row>
    <row r="27" spans="1:11" x14ac:dyDescent="0.25">
      <c r="E27" s="164"/>
    </row>
    <row r="31" spans="1:11" x14ac:dyDescent="0.25">
      <c r="F31" s="46"/>
      <c r="G31" s="46"/>
      <c r="H31" s="46"/>
    </row>
    <row r="32" spans="1:11" x14ac:dyDescent="0.25">
      <c r="F32" s="46"/>
      <c r="G32" s="46"/>
      <c r="H32" s="46"/>
    </row>
    <row r="33" spans="5:8" x14ac:dyDescent="0.25">
      <c r="E33" s="165"/>
      <c r="F33" s="48"/>
      <c r="G33" s="48"/>
      <c r="H33" s="48"/>
    </row>
    <row r="34" spans="5:8" x14ac:dyDescent="0.25">
      <c r="E34" s="165"/>
      <c r="F34" s="46"/>
      <c r="G34" s="46"/>
      <c r="H34" s="46"/>
    </row>
    <row r="35" spans="5:8" x14ac:dyDescent="0.25">
      <c r="E35" s="165"/>
      <c r="F35" s="46"/>
      <c r="G35" s="46"/>
      <c r="H35" s="46"/>
    </row>
    <row r="36" spans="5:8" x14ac:dyDescent="0.25">
      <c r="E36" s="165"/>
      <c r="F36" s="46"/>
      <c r="G36" s="46"/>
      <c r="H36" s="46"/>
    </row>
    <row r="37" spans="5:8" x14ac:dyDescent="0.25">
      <c r="E37" s="165"/>
      <c r="F37" s="46"/>
      <c r="G37" s="46"/>
      <c r="H37" s="46"/>
    </row>
    <row r="38" spans="5:8" x14ac:dyDescent="0.25">
      <c r="E38" s="165"/>
    </row>
    <row r="43" spans="5:8" x14ac:dyDescent="0.25">
      <c r="F43" s="46"/>
    </row>
    <row r="44" spans="5:8" x14ac:dyDescent="0.25">
      <c r="F44" s="46"/>
    </row>
    <row r="45" spans="5:8" x14ac:dyDescent="0.25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76" zoomScaleNormal="100" workbookViewId="0">
      <selection activeCell="F4" sqref="F4"/>
    </sheetView>
  </sheetViews>
  <sheetFormatPr defaultColWidth="9.109375" defaultRowHeight="11.4" x14ac:dyDescent="0.2"/>
  <cols>
    <col min="1" max="1" width="9.33203125" style="64" hidden="1" customWidth="1"/>
    <col min="2" max="2" width="11.33203125" style="71" customWidth="1"/>
    <col min="3" max="3" width="67" style="120" customWidth="1"/>
    <col min="4" max="6" width="15.6640625" style="81" customWidth="1"/>
    <col min="7" max="16384" width="9.109375" style="75"/>
  </cols>
  <sheetData>
    <row r="1" spans="1:6" ht="12" thickBot="1" x14ac:dyDescent="0.25">
      <c r="C1" s="244"/>
      <c r="D1" s="245"/>
      <c r="E1" s="245"/>
      <c r="F1" s="245"/>
    </row>
    <row r="2" spans="1:6" ht="40.200000000000003" thickBot="1" x14ac:dyDescent="0.25">
      <c r="A2" s="64" t="s">
        <v>42</v>
      </c>
      <c r="B2" s="74" t="s">
        <v>43</v>
      </c>
      <c r="C2" s="118" t="s">
        <v>20</v>
      </c>
      <c r="D2" s="76" t="s">
        <v>368</v>
      </c>
      <c r="E2" s="76" t="s">
        <v>337</v>
      </c>
      <c r="F2" s="76" t="s">
        <v>369</v>
      </c>
    </row>
    <row r="3" spans="1:6" s="67" customFormat="1" ht="13.2" x14ac:dyDescent="0.25">
      <c r="A3" s="65">
        <f>LEN(B3)</f>
        <v>1</v>
      </c>
      <c r="B3" s="72">
        <v>6</v>
      </c>
      <c r="C3" s="119" t="s">
        <v>232</v>
      </c>
      <c r="D3" s="66">
        <v>10762910</v>
      </c>
      <c r="E3" s="66">
        <v>10609826</v>
      </c>
      <c r="F3" s="66">
        <v>10431826</v>
      </c>
    </row>
    <row r="4" spans="1:6" s="69" customFormat="1" ht="13.2" x14ac:dyDescent="0.25">
      <c r="A4" s="68">
        <f t="shared" ref="A4:A76" si="0">LEN(B4)</f>
        <v>2</v>
      </c>
      <c r="B4" s="72">
        <v>63</v>
      </c>
      <c r="C4" s="119" t="s">
        <v>233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3.2" x14ac:dyDescent="0.25">
      <c r="A5" s="68">
        <f t="shared" si="0"/>
        <v>3</v>
      </c>
      <c r="B5" s="72">
        <v>631</v>
      </c>
      <c r="C5" s="121" t="s">
        <v>234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3.2" x14ac:dyDescent="0.25">
      <c r="A6" s="64">
        <f t="shared" si="0"/>
        <v>4</v>
      </c>
      <c r="B6" s="73">
        <v>6311</v>
      </c>
      <c r="C6" s="122" t="s">
        <v>235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3.2" x14ac:dyDescent="0.2">
      <c r="A7" s="111">
        <f t="shared" si="0"/>
        <v>5</v>
      </c>
      <c r="B7" s="112">
        <v>63111</v>
      </c>
      <c r="C7" s="123" t="s">
        <v>236</v>
      </c>
      <c r="D7" s="113"/>
      <c r="E7" s="113"/>
      <c r="F7" s="113"/>
    </row>
    <row r="8" spans="1:6" s="69" customFormat="1" ht="13.2" x14ac:dyDescent="0.25">
      <c r="A8" s="68">
        <f t="shared" si="0"/>
        <v>3</v>
      </c>
      <c r="B8" s="72">
        <v>632</v>
      </c>
      <c r="C8" s="121" t="s">
        <v>237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3.2" x14ac:dyDescent="0.25">
      <c r="A9" s="64">
        <f t="shared" si="0"/>
        <v>4</v>
      </c>
      <c r="B9" s="73">
        <v>6321</v>
      </c>
      <c r="C9" s="122" t="s">
        <v>238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3.2" x14ac:dyDescent="0.2">
      <c r="A10" s="111">
        <f t="shared" si="0"/>
        <v>5</v>
      </c>
      <c r="B10" s="112">
        <v>63211</v>
      </c>
      <c r="C10" s="123" t="s">
        <v>238</v>
      </c>
      <c r="D10" s="113"/>
      <c r="E10" s="113"/>
      <c r="F10" s="113"/>
    </row>
    <row r="11" spans="1:6" s="69" customFormat="1" ht="13.2" x14ac:dyDescent="0.25">
      <c r="A11" s="68">
        <f t="shared" si="0"/>
        <v>3</v>
      </c>
      <c r="B11" s="72">
        <v>636</v>
      </c>
      <c r="C11" s="121" t="s">
        <v>239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3.2" x14ac:dyDescent="0.25">
      <c r="A12" s="64">
        <f t="shared" si="0"/>
        <v>4</v>
      </c>
      <c r="B12" s="73">
        <v>6361</v>
      </c>
      <c r="C12" s="122" t="s">
        <v>240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13.2" x14ac:dyDescent="0.2">
      <c r="A13" s="111">
        <f t="shared" si="0"/>
        <v>5</v>
      </c>
      <c r="B13" s="112">
        <v>63612</v>
      </c>
      <c r="C13" s="123" t="s">
        <v>301</v>
      </c>
      <c r="D13" s="113"/>
      <c r="E13" s="113"/>
      <c r="F13" s="113"/>
    </row>
    <row r="14" spans="1:6" s="114" customFormat="1" ht="13.2" x14ac:dyDescent="0.2">
      <c r="A14" s="111"/>
      <c r="B14" s="112">
        <v>63613</v>
      </c>
      <c r="C14" s="123" t="s">
        <v>302</v>
      </c>
      <c r="D14" s="113">
        <v>15000</v>
      </c>
      <c r="E14" s="113">
        <v>15000</v>
      </c>
      <c r="F14" s="113">
        <v>15000</v>
      </c>
    </row>
    <row r="15" spans="1:6" s="78" customFormat="1" ht="13.2" x14ac:dyDescent="0.25">
      <c r="A15" s="64">
        <f t="shared" si="0"/>
        <v>4</v>
      </c>
      <c r="B15" s="73">
        <v>6362</v>
      </c>
      <c r="C15" s="122" t="s">
        <v>241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13.2" x14ac:dyDescent="0.2">
      <c r="A16" s="111">
        <f t="shared" si="0"/>
        <v>5</v>
      </c>
      <c r="B16" s="112">
        <v>63622</v>
      </c>
      <c r="C16" s="123" t="s">
        <v>303</v>
      </c>
      <c r="D16" s="113"/>
      <c r="E16" s="113"/>
      <c r="F16" s="113"/>
    </row>
    <row r="17" spans="1:6" s="114" customFormat="1" ht="13.2" x14ac:dyDescent="0.2">
      <c r="A17" s="111">
        <f t="shared" si="0"/>
        <v>5</v>
      </c>
      <c r="B17" s="112">
        <v>63623</v>
      </c>
      <c r="C17" s="123" t="s">
        <v>304</v>
      </c>
      <c r="D17" s="113"/>
      <c r="E17" s="113"/>
      <c r="F17" s="113"/>
    </row>
    <row r="18" spans="1:6" s="114" customFormat="1" ht="13.2" x14ac:dyDescent="0.25">
      <c r="A18" s="111">
        <f t="shared" si="0"/>
        <v>3</v>
      </c>
      <c r="B18" s="72">
        <v>638</v>
      </c>
      <c r="C18" s="121" t="s">
        <v>322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3.2" x14ac:dyDescent="0.25">
      <c r="A19" s="64">
        <f t="shared" si="0"/>
        <v>4</v>
      </c>
      <c r="B19" s="73">
        <v>6381</v>
      </c>
      <c r="C19" s="122" t="s">
        <v>323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3.2" x14ac:dyDescent="0.2">
      <c r="A20" s="111">
        <f t="shared" si="0"/>
        <v>5</v>
      </c>
      <c r="B20" s="112">
        <v>63811</v>
      </c>
      <c r="C20" s="123" t="s">
        <v>305</v>
      </c>
      <c r="D20" s="113"/>
      <c r="E20" s="113"/>
      <c r="F20" s="113"/>
    </row>
    <row r="21" spans="1:6" s="114" customFormat="1" ht="13.2" x14ac:dyDescent="0.2">
      <c r="A21" s="111">
        <f t="shared" si="0"/>
        <v>5</v>
      </c>
      <c r="B21" s="112">
        <v>63812</v>
      </c>
      <c r="C21" s="123" t="s">
        <v>306</v>
      </c>
      <c r="D21" s="113"/>
      <c r="E21" s="113"/>
      <c r="F21" s="113"/>
    </row>
    <row r="22" spans="1:6" s="114" customFormat="1" ht="22.8" x14ac:dyDescent="0.2">
      <c r="A22" s="111">
        <f t="shared" si="0"/>
        <v>5</v>
      </c>
      <c r="B22" s="112" t="s">
        <v>307</v>
      </c>
      <c r="C22" s="123" t="s">
        <v>308</v>
      </c>
      <c r="D22" s="113"/>
      <c r="E22" s="113"/>
      <c r="F22" s="113"/>
    </row>
    <row r="23" spans="1:6" s="114" customFormat="1" ht="13.2" x14ac:dyDescent="0.2">
      <c r="A23" s="111">
        <f t="shared" si="0"/>
        <v>5</v>
      </c>
      <c r="B23" s="112" t="s">
        <v>309</v>
      </c>
      <c r="C23" s="123" t="s">
        <v>310</v>
      </c>
      <c r="D23" s="113"/>
      <c r="E23" s="113"/>
      <c r="F23" s="113"/>
    </row>
    <row r="24" spans="1:6" s="114" customFormat="1" ht="13.2" x14ac:dyDescent="0.25">
      <c r="A24" s="111">
        <f t="shared" si="0"/>
        <v>4</v>
      </c>
      <c r="B24" s="73">
        <v>6382</v>
      </c>
      <c r="C24" s="122" t="s">
        <v>324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3.2" x14ac:dyDescent="0.2">
      <c r="A25" s="111">
        <f t="shared" si="0"/>
        <v>5</v>
      </c>
      <c r="B25" s="112">
        <v>63821</v>
      </c>
      <c r="C25" s="123" t="s">
        <v>311</v>
      </c>
      <c r="D25" s="113"/>
      <c r="E25" s="113"/>
      <c r="F25" s="113"/>
    </row>
    <row r="26" spans="1:6" s="114" customFormat="1" ht="13.2" x14ac:dyDescent="0.2">
      <c r="A26" s="111">
        <f t="shared" si="0"/>
        <v>5</v>
      </c>
      <c r="B26" s="112">
        <v>63822</v>
      </c>
      <c r="C26" s="123" t="s">
        <v>312</v>
      </c>
      <c r="D26" s="113"/>
      <c r="E26" s="113"/>
      <c r="F26" s="113"/>
    </row>
    <row r="27" spans="1:6" s="114" customFormat="1" ht="22.8" x14ac:dyDescent="0.2">
      <c r="A27" s="111">
        <f t="shared" si="0"/>
        <v>5</v>
      </c>
      <c r="B27" s="112" t="s">
        <v>313</v>
      </c>
      <c r="C27" s="123" t="s">
        <v>314</v>
      </c>
      <c r="D27" s="113"/>
      <c r="E27" s="113"/>
      <c r="F27" s="113"/>
    </row>
    <row r="28" spans="1:6" s="114" customFormat="1" ht="13.2" x14ac:dyDescent="0.2">
      <c r="A28" s="111">
        <f t="shared" si="0"/>
        <v>5</v>
      </c>
      <c r="B28" s="112" t="s">
        <v>315</v>
      </c>
      <c r="C28" s="123" t="s">
        <v>316</v>
      </c>
      <c r="D28" s="113"/>
      <c r="E28" s="113"/>
      <c r="F28" s="113"/>
    </row>
    <row r="29" spans="1:6" s="114" customFormat="1" ht="13.2" x14ac:dyDescent="0.25">
      <c r="A29" s="111">
        <f t="shared" si="0"/>
        <v>3</v>
      </c>
      <c r="B29" s="72">
        <v>639</v>
      </c>
      <c r="C29" s="121" t="s">
        <v>317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3.2" x14ac:dyDescent="0.2">
      <c r="A30" s="111">
        <f t="shared" si="0"/>
        <v>4</v>
      </c>
      <c r="B30" s="112">
        <v>6391</v>
      </c>
      <c r="C30" s="123" t="s">
        <v>318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3.2" x14ac:dyDescent="0.2">
      <c r="A31" s="111">
        <f t="shared" si="0"/>
        <v>5</v>
      </c>
      <c r="B31" s="112">
        <v>63911</v>
      </c>
      <c r="C31" s="123" t="s">
        <v>318</v>
      </c>
      <c r="D31" s="113"/>
      <c r="E31" s="113"/>
      <c r="F31" s="113"/>
    </row>
    <row r="32" spans="1:6" s="114" customFormat="1" ht="13.2" x14ac:dyDescent="0.2">
      <c r="A32" s="111">
        <f t="shared" si="0"/>
        <v>4</v>
      </c>
      <c r="B32" s="112">
        <v>3692</v>
      </c>
      <c r="C32" s="123" t="s">
        <v>319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3.2" x14ac:dyDescent="0.2">
      <c r="A33" s="111">
        <f t="shared" si="0"/>
        <v>5</v>
      </c>
      <c r="B33" s="112">
        <v>63921</v>
      </c>
      <c r="C33" s="123" t="s">
        <v>319</v>
      </c>
      <c r="D33" s="113"/>
      <c r="E33" s="113"/>
      <c r="F33" s="113"/>
    </row>
    <row r="34" spans="1:6" s="114" customFormat="1" ht="22.8" x14ac:dyDescent="0.2">
      <c r="A34" s="111">
        <f t="shared" si="0"/>
        <v>4</v>
      </c>
      <c r="B34" s="112">
        <v>6393</v>
      </c>
      <c r="C34" s="123" t="s">
        <v>320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2.8" x14ac:dyDescent="0.2">
      <c r="A35" s="111">
        <f t="shared" si="0"/>
        <v>5</v>
      </c>
      <c r="B35" s="112">
        <v>63931</v>
      </c>
      <c r="C35" s="123" t="s">
        <v>320</v>
      </c>
      <c r="D35" s="113"/>
      <c r="E35" s="113"/>
      <c r="F35" s="113"/>
    </row>
    <row r="36" spans="1:6" s="114" customFormat="1" ht="26.4" x14ac:dyDescent="0.25">
      <c r="A36" s="64">
        <f t="shared" si="0"/>
        <v>4</v>
      </c>
      <c r="B36" s="73">
        <v>6394</v>
      </c>
      <c r="C36" s="122" t="s">
        <v>321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2.8" x14ac:dyDescent="0.2">
      <c r="A37" s="111">
        <f t="shared" si="0"/>
        <v>5</v>
      </c>
      <c r="B37" s="112">
        <v>63941</v>
      </c>
      <c r="C37" s="123" t="s">
        <v>321</v>
      </c>
      <c r="D37" s="113"/>
      <c r="E37" s="113"/>
      <c r="F37" s="113"/>
    </row>
    <row r="38" spans="1:6" s="69" customFormat="1" ht="13.2" x14ac:dyDescent="0.25">
      <c r="A38" s="68">
        <f t="shared" si="0"/>
        <v>2</v>
      </c>
      <c r="B38" s="72">
        <v>64</v>
      </c>
      <c r="C38" s="119" t="s">
        <v>242</v>
      </c>
      <c r="D38" s="66">
        <f>D39+D47</f>
        <v>300</v>
      </c>
      <c r="E38" s="66">
        <f>E39+E47</f>
        <v>300</v>
      </c>
      <c r="F38" s="66">
        <f>F39+F47</f>
        <v>300</v>
      </c>
    </row>
    <row r="39" spans="1:6" s="69" customFormat="1" ht="13.2" x14ac:dyDescent="0.25">
      <c r="A39" s="68">
        <f t="shared" si="0"/>
        <v>3</v>
      </c>
      <c r="B39" s="72">
        <v>641</v>
      </c>
      <c r="C39" s="121" t="s">
        <v>243</v>
      </c>
      <c r="D39" s="110">
        <f>D40+D43+D45</f>
        <v>300</v>
      </c>
      <c r="E39" s="110">
        <f t="shared" ref="E39:F39" si="15">E40+E43+E45</f>
        <v>300</v>
      </c>
      <c r="F39" s="110">
        <f t="shared" si="15"/>
        <v>300</v>
      </c>
    </row>
    <row r="40" spans="1:6" s="78" customFormat="1" ht="13.2" x14ac:dyDescent="0.25">
      <c r="A40" s="64">
        <f t="shared" si="0"/>
        <v>4</v>
      </c>
      <c r="B40" s="73">
        <v>6413</v>
      </c>
      <c r="C40" s="122" t="s">
        <v>244</v>
      </c>
      <c r="D40" s="77">
        <f>D41+D42</f>
        <v>300</v>
      </c>
      <c r="E40" s="77">
        <f t="shared" ref="E40:F40" si="16">E41+E42</f>
        <v>300</v>
      </c>
      <c r="F40" s="77">
        <f t="shared" si="16"/>
        <v>300</v>
      </c>
    </row>
    <row r="41" spans="1:6" s="114" customFormat="1" ht="13.2" x14ac:dyDescent="0.2">
      <c r="A41" s="111">
        <f t="shared" si="0"/>
        <v>5</v>
      </c>
      <c r="B41" s="112">
        <v>64131</v>
      </c>
      <c r="C41" s="123" t="s">
        <v>245</v>
      </c>
      <c r="D41" s="113"/>
      <c r="E41" s="113"/>
      <c r="F41" s="113"/>
    </row>
    <row r="42" spans="1:6" s="114" customFormat="1" ht="13.2" x14ac:dyDescent="0.2">
      <c r="A42" s="111">
        <f t="shared" si="0"/>
        <v>5</v>
      </c>
      <c r="B42" s="112">
        <v>64132</v>
      </c>
      <c r="C42" s="123" t="s">
        <v>246</v>
      </c>
      <c r="D42" s="113">
        <v>300</v>
      </c>
      <c r="E42" s="113">
        <v>300</v>
      </c>
      <c r="F42" s="113">
        <v>300</v>
      </c>
    </row>
    <row r="43" spans="1:6" s="78" customFormat="1" ht="13.2" x14ac:dyDescent="0.25">
      <c r="A43" s="64">
        <f t="shared" si="0"/>
        <v>4</v>
      </c>
      <c r="B43" s="73">
        <v>6415</v>
      </c>
      <c r="C43" s="122" t="s">
        <v>247</v>
      </c>
      <c r="D43" s="77">
        <f>D44</f>
        <v>0</v>
      </c>
      <c r="E43" s="77">
        <f t="shared" ref="E43:F43" si="17">E44</f>
        <v>0</v>
      </c>
      <c r="F43" s="77">
        <f t="shared" si="17"/>
        <v>0</v>
      </c>
    </row>
    <row r="44" spans="1:6" s="114" customFormat="1" ht="13.2" x14ac:dyDescent="0.2">
      <c r="A44" s="111">
        <f t="shared" si="0"/>
        <v>5</v>
      </c>
      <c r="B44" s="112">
        <v>64151</v>
      </c>
      <c r="C44" s="123" t="s">
        <v>248</v>
      </c>
      <c r="D44" s="113"/>
      <c r="E44" s="113"/>
      <c r="F44" s="113"/>
    </row>
    <row r="45" spans="1:6" s="78" customFormat="1" ht="13.2" x14ac:dyDescent="0.25">
      <c r="A45" s="64">
        <f t="shared" si="0"/>
        <v>4</v>
      </c>
      <c r="B45" s="73">
        <v>6419</v>
      </c>
      <c r="C45" s="122" t="s">
        <v>249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3.2" x14ac:dyDescent="0.2">
      <c r="A46" s="111">
        <f t="shared" si="0"/>
        <v>5</v>
      </c>
      <c r="B46" s="112">
        <v>64199</v>
      </c>
      <c r="C46" s="123" t="s">
        <v>249</v>
      </c>
      <c r="D46" s="113"/>
      <c r="E46" s="113"/>
      <c r="F46" s="113"/>
    </row>
    <row r="47" spans="1:6" s="69" customFormat="1" ht="13.2" x14ac:dyDescent="0.25">
      <c r="A47" s="68">
        <f t="shared" si="0"/>
        <v>3</v>
      </c>
      <c r="B47" s="72">
        <v>642</v>
      </c>
      <c r="C47" s="121" t="s">
        <v>250</v>
      </c>
      <c r="D47" s="110">
        <f>D48+D50+D53</f>
        <v>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3.2" x14ac:dyDescent="0.25">
      <c r="A48" s="64">
        <f t="shared" si="0"/>
        <v>4</v>
      </c>
      <c r="B48" s="73">
        <v>6421</v>
      </c>
      <c r="C48" s="122" t="s">
        <v>251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3.2" x14ac:dyDescent="0.2">
      <c r="A49" s="111">
        <f t="shared" si="0"/>
        <v>5</v>
      </c>
      <c r="B49" s="112">
        <v>64219</v>
      </c>
      <c r="C49" s="123" t="s">
        <v>252</v>
      </c>
      <c r="D49" s="115"/>
      <c r="E49" s="115"/>
      <c r="F49" s="115"/>
    </row>
    <row r="50" spans="1:6" s="78" customFormat="1" ht="13.2" x14ac:dyDescent="0.25">
      <c r="A50" s="64">
        <f t="shared" si="0"/>
        <v>4</v>
      </c>
      <c r="B50" s="73">
        <v>6422</v>
      </c>
      <c r="C50" s="122" t="s">
        <v>253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3.2" x14ac:dyDescent="0.2">
      <c r="A51" s="111">
        <f t="shared" si="0"/>
        <v>5</v>
      </c>
      <c r="B51" s="112">
        <v>64225</v>
      </c>
      <c r="C51" s="123" t="s">
        <v>254</v>
      </c>
      <c r="D51" s="113"/>
      <c r="E51" s="113"/>
      <c r="F51" s="113"/>
    </row>
    <row r="52" spans="1:6" s="114" customFormat="1" ht="13.2" x14ac:dyDescent="0.2">
      <c r="A52" s="111">
        <f t="shared" si="0"/>
        <v>5</v>
      </c>
      <c r="B52" s="112">
        <v>64229</v>
      </c>
      <c r="C52" s="123" t="s">
        <v>255</v>
      </c>
      <c r="D52" s="117"/>
      <c r="E52" s="117"/>
      <c r="F52" s="117"/>
    </row>
    <row r="53" spans="1:6" s="78" customFormat="1" ht="13.2" x14ac:dyDescent="0.25">
      <c r="A53" s="64">
        <f t="shared" si="0"/>
        <v>4</v>
      </c>
      <c r="B53" s="73">
        <v>6429</v>
      </c>
      <c r="C53" s="122" t="s">
        <v>256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3.2" x14ac:dyDescent="0.2">
      <c r="A54" s="111">
        <f t="shared" si="0"/>
        <v>5</v>
      </c>
      <c r="B54" s="112">
        <v>64299</v>
      </c>
      <c r="C54" s="123" t="s">
        <v>256</v>
      </c>
      <c r="D54" s="113"/>
      <c r="E54" s="113"/>
      <c r="F54" s="113"/>
    </row>
    <row r="55" spans="1:6" s="69" customFormat="1" ht="26.4" x14ac:dyDescent="0.25">
      <c r="A55" s="68">
        <f t="shared" si="0"/>
        <v>2</v>
      </c>
      <c r="B55" s="72">
        <v>65</v>
      </c>
      <c r="C55" s="119" t="s">
        <v>257</v>
      </c>
      <c r="D55" s="66">
        <v>6030400</v>
      </c>
      <c r="E55" s="66">
        <v>6030400</v>
      </c>
      <c r="F55" s="66">
        <v>6030400</v>
      </c>
    </row>
    <row r="56" spans="1:6" s="69" customFormat="1" ht="13.2" x14ac:dyDescent="0.25">
      <c r="A56" s="68">
        <f t="shared" si="0"/>
        <v>3</v>
      </c>
      <c r="B56" s="72">
        <v>652</v>
      </c>
      <c r="C56" s="121" t="s">
        <v>258</v>
      </c>
      <c r="D56" s="110">
        <f>D57</f>
        <v>6025000</v>
      </c>
      <c r="E56" s="110">
        <f t="shared" ref="E56:F56" si="21">E57</f>
        <v>6025000</v>
      </c>
      <c r="F56" s="110">
        <f t="shared" si="21"/>
        <v>6025000</v>
      </c>
    </row>
    <row r="57" spans="1:6" s="78" customFormat="1" ht="13.2" x14ac:dyDescent="0.25">
      <c r="A57" s="64">
        <f t="shared" si="0"/>
        <v>4</v>
      </c>
      <c r="B57" s="73">
        <v>6526</v>
      </c>
      <c r="C57" s="122" t="s">
        <v>259</v>
      </c>
      <c r="D57" s="77">
        <v>6025000</v>
      </c>
      <c r="E57" s="77">
        <v>6025000</v>
      </c>
      <c r="F57" s="77">
        <v>6025000</v>
      </c>
    </row>
    <row r="58" spans="1:6" s="78" customFormat="1" ht="13.2" x14ac:dyDescent="0.2">
      <c r="A58" s="64"/>
      <c r="B58" s="73">
        <v>65264</v>
      </c>
      <c r="C58" s="123" t="s">
        <v>359</v>
      </c>
      <c r="D58" s="77">
        <v>6025000</v>
      </c>
      <c r="E58" s="77">
        <v>6025000</v>
      </c>
      <c r="F58" s="77">
        <v>6025000</v>
      </c>
    </row>
    <row r="59" spans="1:6" s="114" customFormat="1" ht="13.2" x14ac:dyDescent="0.2">
      <c r="A59" s="111">
        <f t="shared" si="0"/>
        <v>5</v>
      </c>
      <c r="B59" s="112">
        <v>65267</v>
      </c>
      <c r="C59" s="123" t="s">
        <v>260</v>
      </c>
      <c r="D59" s="77">
        <v>5400</v>
      </c>
      <c r="E59" s="77">
        <v>5400</v>
      </c>
      <c r="F59" s="77">
        <v>5400</v>
      </c>
    </row>
    <row r="60" spans="1:6" s="114" customFormat="1" ht="13.2" x14ac:dyDescent="0.2">
      <c r="A60" s="111">
        <f t="shared" si="0"/>
        <v>5</v>
      </c>
      <c r="B60" s="112">
        <v>65268</v>
      </c>
      <c r="C60" s="123" t="s">
        <v>261</v>
      </c>
      <c r="D60" s="113"/>
      <c r="E60" s="113"/>
      <c r="F60" s="113"/>
    </row>
    <row r="61" spans="1:6" s="114" customFormat="1" ht="13.2" x14ac:dyDescent="0.2">
      <c r="A61" s="111">
        <f t="shared" si="0"/>
        <v>5</v>
      </c>
      <c r="B61" s="112">
        <v>65269</v>
      </c>
      <c r="C61" s="123" t="s">
        <v>262</v>
      </c>
      <c r="D61" s="113"/>
      <c r="E61" s="113"/>
      <c r="F61" s="113"/>
    </row>
    <row r="62" spans="1:6" s="69" customFormat="1" ht="26.4" x14ac:dyDescent="0.25">
      <c r="A62" s="68">
        <f t="shared" si="0"/>
        <v>2</v>
      </c>
      <c r="B62" s="72">
        <v>66</v>
      </c>
      <c r="C62" s="119" t="s">
        <v>263</v>
      </c>
      <c r="D62" s="66">
        <f>D63+D66</f>
        <v>3700</v>
      </c>
      <c r="E62" s="66">
        <f t="shared" ref="E62:F62" si="22">E63+E66</f>
        <v>3700</v>
      </c>
      <c r="F62" s="66">
        <f t="shared" si="22"/>
        <v>3700</v>
      </c>
    </row>
    <row r="63" spans="1:6" s="69" customFormat="1" ht="13.2" x14ac:dyDescent="0.25">
      <c r="A63" s="68">
        <f t="shared" si="0"/>
        <v>3</v>
      </c>
      <c r="B63" s="72">
        <v>661</v>
      </c>
      <c r="C63" s="121" t="s">
        <v>264</v>
      </c>
      <c r="D63" s="110">
        <f>D64</f>
        <v>3700</v>
      </c>
      <c r="E63" s="110">
        <f t="shared" ref="E63:F64" si="23">E64</f>
        <v>3700</v>
      </c>
      <c r="F63" s="110">
        <f t="shared" si="23"/>
        <v>3700</v>
      </c>
    </row>
    <row r="64" spans="1:6" s="78" customFormat="1" ht="13.2" x14ac:dyDescent="0.25">
      <c r="A64" s="64">
        <f t="shared" si="0"/>
        <v>4</v>
      </c>
      <c r="B64" s="73">
        <v>6615</v>
      </c>
      <c r="C64" s="122" t="s">
        <v>265</v>
      </c>
      <c r="D64" s="77">
        <f>D65</f>
        <v>3700</v>
      </c>
      <c r="E64" s="77">
        <f t="shared" si="23"/>
        <v>3700</v>
      </c>
      <c r="F64" s="77">
        <f t="shared" si="23"/>
        <v>3700</v>
      </c>
    </row>
    <row r="65" spans="1:6" s="114" customFormat="1" ht="13.2" x14ac:dyDescent="0.2">
      <c r="A65" s="111">
        <f t="shared" si="0"/>
        <v>5</v>
      </c>
      <c r="B65" s="112">
        <v>66151</v>
      </c>
      <c r="C65" s="123" t="s">
        <v>265</v>
      </c>
      <c r="D65" s="113">
        <v>3700</v>
      </c>
      <c r="E65" s="113">
        <v>3700</v>
      </c>
      <c r="F65" s="113">
        <v>3700</v>
      </c>
    </row>
    <row r="66" spans="1:6" s="69" customFormat="1" ht="13.2" x14ac:dyDescent="0.25">
      <c r="A66" s="68">
        <f t="shared" si="0"/>
        <v>3</v>
      </c>
      <c r="B66" s="72">
        <v>663</v>
      </c>
      <c r="C66" s="121" t="s">
        <v>266</v>
      </c>
      <c r="D66" s="110">
        <f>D67+D69</f>
        <v>0</v>
      </c>
      <c r="E66" s="110">
        <f t="shared" ref="E66:F66" si="24">E67+E69</f>
        <v>0</v>
      </c>
      <c r="F66" s="110">
        <f t="shared" si="24"/>
        <v>0</v>
      </c>
    </row>
    <row r="67" spans="1:6" s="78" customFormat="1" ht="13.2" x14ac:dyDescent="0.25">
      <c r="A67" s="64">
        <f t="shared" si="0"/>
        <v>4</v>
      </c>
      <c r="B67" s="73">
        <v>6631</v>
      </c>
      <c r="C67" s="122" t="s">
        <v>267</v>
      </c>
      <c r="D67" s="77">
        <f>D68</f>
        <v>0</v>
      </c>
      <c r="E67" s="77">
        <f t="shared" ref="E67:F67" si="25">E68</f>
        <v>0</v>
      </c>
      <c r="F67" s="77">
        <f t="shared" si="25"/>
        <v>0</v>
      </c>
    </row>
    <row r="68" spans="1:6" s="114" customFormat="1" ht="13.2" x14ac:dyDescent="0.2">
      <c r="A68" s="111">
        <f t="shared" si="0"/>
        <v>5</v>
      </c>
      <c r="B68" s="112">
        <v>66314</v>
      </c>
      <c r="C68" s="123" t="s">
        <v>268</v>
      </c>
      <c r="D68" s="113"/>
      <c r="E68" s="113"/>
      <c r="F68" s="113"/>
    </row>
    <row r="69" spans="1:6" s="78" customFormat="1" ht="13.2" x14ac:dyDescent="0.25">
      <c r="A69" s="64">
        <f t="shared" si="0"/>
        <v>4</v>
      </c>
      <c r="B69" s="73">
        <v>6632</v>
      </c>
      <c r="C69" s="122" t="s">
        <v>269</v>
      </c>
      <c r="D69" s="77">
        <f>D70</f>
        <v>0</v>
      </c>
      <c r="E69" s="77">
        <f t="shared" ref="E69:F69" si="26">E70</f>
        <v>0</v>
      </c>
      <c r="F69" s="77">
        <f t="shared" si="26"/>
        <v>0</v>
      </c>
    </row>
    <row r="70" spans="1:6" s="114" customFormat="1" ht="13.2" x14ac:dyDescent="0.2">
      <c r="A70" s="111">
        <f t="shared" si="0"/>
        <v>5</v>
      </c>
      <c r="B70" s="112">
        <v>66322</v>
      </c>
      <c r="C70" s="123" t="s">
        <v>270</v>
      </c>
      <c r="D70" s="113"/>
      <c r="E70" s="113"/>
      <c r="F70" s="113"/>
    </row>
    <row r="71" spans="1:6" s="69" customFormat="1" ht="26.4" x14ac:dyDescent="0.25">
      <c r="A71" s="68">
        <f t="shared" si="0"/>
        <v>2</v>
      </c>
      <c r="B71" s="72">
        <v>67</v>
      </c>
      <c r="C71" s="119" t="s">
        <v>271</v>
      </c>
      <c r="D71" s="66">
        <f>D72+D79</f>
        <v>4711910</v>
      </c>
      <c r="E71" s="66">
        <f t="shared" ref="E71:F71" si="27">E72+E79</f>
        <v>4558826</v>
      </c>
      <c r="F71" s="66">
        <f t="shared" si="27"/>
        <v>4380826</v>
      </c>
    </row>
    <row r="72" spans="1:6" s="69" customFormat="1" ht="24" x14ac:dyDescent="0.25">
      <c r="A72" s="68">
        <f t="shared" si="0"/>
        <v>3</v>
      </c>
      <c r="B72" s="72">
        <v>671</v>
      </c>
      <c r="C72" s="121" t="s">
        <v>272</v>
      </c>
      <c r="D72" s="66">
        <f>D73+D75+D77</f>
        <v>4711910</v>
      </c>
      <c r="E72" s="66">
        <f t="shared" ref="E72:F72" si="28">E73+E75+E77</f>
        <v>4558826</v>
      </c>
      <c r="F72" s="66">
        <f t="shared" si="28"/>
        <v>4380826</v>
      </c>
    </row>
    <row r="73" spans="1:6" s="78" customFormat="1" ht="13.2" x14ac:dyDescent="0.25">
      <c r="A73" s="64">
        <f t="shared" si="0"/>
        <v>4</v>
      </c>
      <c r="B73" s="73">
        <v>6711</v>
      </c>
      <c r="C73" s="122" t="s">
        <v>273</v>
      </c>
      <c r="D73" s="70">
        <v>3818998</v>
      </c>
      <c r="E73" s="70">
        <v>3818998</v>
      </c>
      <c r="F73" s="70">
        <v>3818998</v>
      </c>
    </row>
    <row r="74" spans="1:6" s="114" customFormat="1" ht="13.2" x14ac:dyDescent="0.2">
      <c r="A74" s="111">
        <f t="shared" si="0"/>
        <v>5</v>
      </c>
      <c r="B74" s="112">
        <v>67111</v>
      </c>
      <c r="C74" s="123" t="s">
        <v>273</v>
      </c>
      <c r="D74" s="113">
        <v>3818998</v>
      </c>
      <c r="E74" s="113">
        <v>3818998</v>
      </c>
      <c r="F74" s="113">
        <v>3818998</v>
      </c>
    </row>
    <row r="75" spans="1:6" s="78" customFormat="1" ht="26.4" x14ac:dyDescent="0.25">
      <c r="A75" s="64">
        <f t="shared" si="0"/>
        <v>4</v>
      </c>
      <c r="B75" s="73">
        <v>6712</v>
      </c>
      <c r="C75" s="122" t="s">
        <v>274</v>
      </c>
      <c r="D75" s="70">
        <v>892912</v>
      </c>
      <c r="E75" s="70">
        <v>739828</v>
      </c>
      <c r="F75" s="70">
        <v>561828</v>
      </c>
    </row>
    <row r="76" spans="1:6" s="114" customFormat="1" ht="13.2" x14ac:dyDescent="0.2">
      <c r="A76" s="111">
        <f t="shared" si="0"/>
        <v>5</v>
      </c>
      <c r="B76" s="112">
        <v>67121</v>
      </c>
      <c r="C76" s="123" t="s">
        <v>274</v>
      </c>
      <c r="D76" s="113"/>
      <c r="E76" s="113"/>
      <c r="F76" s="113"/>
    </row>
    <row r="77" spans="1:6" s="78" customFormat="1" ht="26.4" x14ac:dyDescent="0.25">
      <c r="A77" s="64">
        <f t="shared" ref="A77:A107" si="29">LEN(B77)</f>
        <v>4</v>
      </c>
      <c r="B77" s="73">
        <v>6714</v>
      </c>
      <c r="C77" s="122" t="s">
        <v>275</v>
      </c>
      <c r="D77" s="70">
        <f>SUM(D78)</f>
        <v>0</v>
      </c>
      <c r="E77" s="70">
        <f t="shared" ref="E77:F77" si="30">SUM(E78)</f>
        <v>0</v>
      </c>
      <c r="F77" s="70">
        <f t="shared" si="30"/>
        <v>0</v>
      </c>
    </row>
    <row r="78" spans="1:6" s="114" customFormat="1" ht="22.8" x14ac:dyDescent="0.2">
      <c r="A78" s="111">
        <f t="shared" si="29"/>
        <v>5</v>
      </c>
      <c r="B78" s="112">
        <v>67141</v>
      </c>
      <c r="C78" s="123" t="s">
        <v>275</v>
      </c>
      <c r="D78" s="113"/>
      <c r="E78" s="113"/>
      <c r="F78" s="113"/>
    </row>
    <row r="79" spans="1:6" s="69" customFormat="1" ht="13.2" x14ac:dyDescent="0.25">
      <c r="A79" s="68">
        <f t="shared" si="29"/>
        <v>3</v>
      </c>
      <c r="B79" s="72">
        <v>673</v>
      </c>
      <c r="C79" s="121" t="s">
        <v>276</v>
      </c>
      <c r="D79" s="66">
        <f>SUM(D80)</f>
        <v>0</v>
      </c>
      <c r="E79" s="66">
        <f t="shared" ref="E79:F80" si="31">SUM(E80)</f>
        <v>0</v>
      </c>
      <c r="F79" s="66">
        <f t="shared" si="31"/>
        <v>0</v>
      </c>
    </row>
    <row r="80" spans="1:6" s="78" customFormat="1" ht="13.2" x14ac:dyDescent="0.25">
      <c r="A80" s="64">
        <f t="shared" si="29"/>
        <v>4</v>
      </c>
      <c r="B80" s="73">
        <v>6731</v>
      </c>
      <c r="C80" s="122" t="s">
        <v>276</v>
      </c>
      <c r="D80" s="70">
        <f>SUM(D81)</f>
        <v>0</v>
      </c>
      <c r="E80" s="70">
        <f t="shared" si="31"/>
        <v>0</v>
      </c>
      <c r="F80" s="70">
        <f t="shared" si="31"/>
        <v>0</v>
      </c>
    </row>
    <row r="81" spans="1:6" s="114" customFormat="1" ht="13.2" x14ac:dyDescent="0.2">
      <c r="A81" s="111">
        <f t="shared" si="29"/>
        <v>5</v>
      </c>
      <c r="B81" s="112">
        <v>67311</v>
      </c>
      <c r="C81" s="123" t="s">
        <v>276</v>
      </c>
      <c r="D81" s="113"/>
      <c r="E81" s="113"/>
      <c r="F81" s="113"/>
    </row>
    <row r="82" spans="1:6" s="69" customFormat="1" ht="13.2" x14ac:dyDescent="0.25">
      <c r="A82" s="68">
        <f t="shared" si="29"/>
        <v>2</v>
      </c>
      <c r="B82" s="72">
        <v>68</v>
      </c>
      <c r="C82" s="119" t="s">
        <v>277</v>
      </c>
      <c r="D82" s="66">
        <f>D83</f>
        <v>0</v>
      </c>
      <c r="E82" s="66">
        <f t="shared" ref="E82:F82" si="32">E83</f>
        <v>0</v>
      </c>
      <c r="F82" s="66">
        <f t="shared" si="32"/>
        <v>0</v>
      </c>
    </row>
    <row r="83" spans="1:6" s="69" customFormat="1" ht="13.2" x14ac:dyDescent="0.25">
      <c r="A83" s="68">
        <f t="shared" si="29"/>
        <v>3</v>
      </c>
      <c r="B83" s="72">
        <v>683</v>
      </c>
      <c r="C83" s="121" t="s">
        <v>278</v>
      </c>
      <c r="D83" s="66">
        <f>D84</f>
        <v>0</v>
      </c>
      <c r="E83" s="66">
        <f t="shared" ref="E83:F83" si="33">E84</f>
        <v>0</v>
      </c>
      <c r="F83" s="66">
        <f t="shared" si="33"/>
        <v>0</v>
      </c>
    </row>
    <row r="84" spans="1:6" s="78" customFormat="1" ht="13.2" x14ac:dyDescent="0.25">
      <c r="A84" s="64">
        <f t="shared" si="29"/>
        <v>4</v>
      </c>
      <c r="B84" s="73">
        <v>6831</v>
      </c>
      <c r="C84" s="122" t="s">
        <v>278</v>
      </c>
      <c r="D84" s="70">
        <f>SUM(D85)</f>
        <v>0</v>
      </c>
      <c r="E84" s="70">
        <f t="shared" ref="E84:F84" si="34">SUM(E85)</f>
        <v>0</v>
      </c>
      <c r="F84" s="70">
        <f t="shared" si="34"/>
        <v>0</v>
      </c>
    </row>
    <row r="85" spans="1:6" s="114" customFormat="1" ht="13.2" x14ac:dyDescent="0.2">
      <c r="A85" s="111">
        <f t="shared" si="29"/>
        <v>5</v>
      </c>
      <c r="B85" s="112">
        <v>68311</v>
      </c>
      <c r="C85" s="123" t="s">
        <v>278</v>
      </c>
      <c r="D85" s="113"/>
      <c r="E85" s="113"/>
      <c r="F85" s="113"/>
    </row>
    <row r="86" spans="1:6" s="67" customFormat="1" ht="13.2" x14ac:dyDescent="0.25">
      <c r="A86" s="65">
        <f t="shared" si="29"/>
        <v>1</v>
      </c>
      <c r="B86" s="72">
        <v>7</v>
      </c>
      <c r="C86" s="119" t="s">
        <v>279</v>
      </c>
      <c r="D86" s="66">
        <f>D87+D91</f>
        <v>1600</v>
      </c>
      <c r="E86" s="66">
        <f t="shared" ref="E86:F86" si="35">E87+E91</f>
        <v>1600</v>
      </c>
      <c r="F86" s="66">
        <f t="shared" si="35"/>
        <v>1600</v>
      </c>
    </row>
    <row r="87" spans="1:6" s="69" customFormat="1" ht="13.2" x14ac:dyDescent="0.25">
      <c r="A87" s="68">
        <f t="shared" si="29"/>
        <v>2</v>
      </c>
      <c r="B87" s="72">
        <v>71</v>
      </c>
      <c r="C87" s="119" t="s">
        <v>280</v>
      </c>
      <c r="D87" s="66">
        <f>D88</f>
        <v>0</v>
      </c>
      <c r="E87" s="66">
        <f t="shared" ref="E87:F89" si="36">E88</f>
        <v>0</v>
      </c>
      <c r="F87" s="66">
        <f t="shared" si="36"/>
        <v>0</v>
      </c>
    </row>
    <row r="88" spans="1:6" s="69" customFormat="1" ht="13.2" x14ac:dyDescent="0.25">
      <c r="A88" s="68">
        <f t="shared" si="29"/>
        <v>3</v>
      </c>
      <c r="B88" s="72">
        <v>711</v>
      </c>
      <c r="C88" s="121" t="s">
        <v>281</v>
      </c>
      <c r="D88" s="110">
        <f>D89</f>
        <v>0</v>
      </c>
      <c r="E88" s="110">
        <f t="shared" si="36"/>
        <v>0</v>
      </c>
      <c r="F88" s="110">
        <f t="shared" si="36"/>
        <v>0</v>
      </c>
    </row>
    <row r="89" spans="1:6" s="78" customFormat="1" ht="13.2" x14ac:dyDescent="0.25">
      <c r="A89" s="64">
        <f t="shared" si="29"/>
        <v>4</v>
      </c>
      <c r="B89" s="73">
        <v>7111</v>
      </c>
      <c r="C89" s="122" t="s">
        <v>155</v>
      </c>
      <c r="D89" s="77">
        <f>D90</f>
        <v>0</v>
      </c>
      <c r="E89" s="77">
        <f t="shared" si="36"/>
        <v>0</v>
      </c>
      <c r="F89" s="77">
        <f t="shared" si="36"/>
        <v>0</v>
      </c>
    </row>
    <row r="90" spans="1:6" s="114" customFormat="1" ht="13.2" x14ac:dyDescent="0.2">
      <c r="A90" s="111">
        <f t="shared" si="29"/>
        <v>5</v>
      </c>
      <c r="B90" s="112">
        <v>71111</v>
      </c>
      <c r="C90" s="123" t="s">
        <v>282</v>
      </c>
      <c r="D90" s="117"/>
      <c r="E90" s="117"/>
      <c r="F90" s="117"/>
    </row>
    <row r="91" spans="1:6" s="69" customFormat="1" ht="13.2" x14ac:dyDescent="0.25">
      <c r="A91" s="68">
        <f t="shared" si="29"/>
        <v>2</v>
      </c>
      <c r="B91" s="72">
        <v>72</v>
      </c>
      <c r="C91" s="119" t="s">
        <v>283</v>
      </c>
      <c r="D91" s="66">
        <f>D92+D98</f>
        <v>1600</v>
      </c>
      <c r="E91" s="66">
        <f t="shared" ref="E91:F91" si="37">E92+E98</f>
        <v>1600</v>
      </c>
      <c r="F91" s="66">
        <f t="shared" si="37"/>
        <v>1600</v>
      </c>
    </row>
    <row r="92" spans="1:6" s="69" customFormat="1" ht="13.2" x14ac:dyDescent="0.25">
      <c r="A92" s="68">
        <f t="shared" si="29"/>
        <v>3</v>
      </c>
      <c r="B92" s="72">
        <v>721</v>
      </c>
      <c r="C92" s="121" t="s">
        <v>284</v>
      </c>
      <c r="D92" s="110">
        <f>D93+D96</f>
        <v>1600</v>
      </c>
      <c r="E92" s="110">
        <f t="shared" ref="E92:F92" si="38">E93+E96</f>
        <v>1600</v>
      </c>
      <c r="F92" s="110">
        <f t="shared" si="38"/>
        <v>1600</v>
      </c>
    </row>
    <row r="93" spans="1:6" s="78" customFormat="1" ht="13.2" x14ac:dyDescent="0.25">
      <c r="A93" s="64">
        <f t="shared" si="29"/>
        <v>4</v>
      </c>
      <c r="B93" s="73">
        <v>7211</v>
      </c>
      <c r="C93" s="122" t="s">
        <v>285</v>
      </c>
      <c r="D93" s="77">
        <v>1600</v>
      </c>
      <c r="E93" s="77">
        <v>1600</v>
      </c>
      <c r="F93" s="77">
        <v>1600</v>
      </c>
    </row>
    <row r="94" spans="1:6" s="78" customFormat="1" ht="13.2" x14ac:dyDescent="0.2">
      <c r="A94" s="64"/>
      <c r="B94" s="73">
        <v>72111</v>
      </c>
      <c r="C94" s="123" t="s">
        <v>360</v>
      </c>
      <c r="D94" s="77">
        <v>1600</v>
      </c>
      <c r="E94" s="77">
        <v>1600</v>
      </c>
      <c r="F94" s="77">
        <v>1600</v>
      </c>
    </row>
    <row r="95" spans="1:6" s="114" customFormat="1" ht="13.2" x14ac:dyDescent="0.2">
      <c r="A95" s="111">
        <f t="shared" si="29"/>
        <v>5</v>
      </c>
      <c r="B95" s="112">
        <v>72119</v>
      </c>
      <c r="C95" s="123" t="s">
        <v>286</v>
      </c>
      <c r="D95" s="113">
        <v>0</v>
      </c>
      <c r="E95" s="113">
        <v>0</v>
      </c>
      <c r="F95" s="113">
        <v>0</v>
      </c>
    </row>
    <row r="96" spans="1:6" s="78" customFormat="1" ht="13.2" x14ac:dyDescent="0.25">
      <c r="A96" s="64">
        <f t="shared" si="29"/>
        <v>4</v>
      </c>
      <c r="B96" s="73">
        <v>7212</v>
      </c>
      <c r="C96" s="122" t="s">
        <v>167</v>
      </c>
      <c r="D96" s="77">
        <f>D97</f>
        <v>0</v>
      </c>
      <c r="E96" s="77">
        <f t="shared" ref="E96:F96" si="39">E97</f>
        <v>0</v>
      </c>
      <c r="F96" s="77">
        <f t="shared" si="39"/>
        <v>0</v>
      </c>
    </row>
    <row r="97" spans="1:6" s="114" customFormat="1" ht="13.2" x14ac:dyDescent="0.2">
      <c r="A97" s="111">
        <f t="shared" si="29"/>
        <v>5</v>
      </c>
      <c r="B97" s="112">
        <v>72121</v>
      </c>
      <c r="C97" s="123" t="s">
        <v>287</v>
      </c>
      <c r="D97" s="113"/>
      <c r="E97" s="113"/>
      <c r="F97" s="113"/>
    </row>
    <row r="98" spans="1:6" s="69" customFormat="1" ht="13.2" x14ac:dyDescent="0.25">
      <c r="A98" s="68">
        <f t="shared" si="29"/>
        <v>3</v>
      </c>
      <c r="B98" s="72">
        <v>723</v>
      </c>
      <c r="C98" s="121" t="s">
        <v>288</v>
      </c>
      <c r="D98" s="110">
        <f>D99</f>
        <v>0</v>
      </c>
      <c r="E98" s="110">
        <f t="shared" ref="E98:F99" si="40">E99</f>
        <v>0</v>
      </c>
      <c r="F98" s="110">
        <f t="shared" si="40"/>
        <v>0</v>
      </c>
    </row>
    <row r="99" spans="1:6" s="78" customFormat="1" ht="13.2" x14ac:dyDescent="0.25">
      <c r="A99" s="64">
        <f t="shared" si="29"/>
        <v>4</v>
      </c>
      <c r="B99" s="73">
        <v>7231</v>
      </c>
      <c r="C99" s="122" t="s">
        <v>185</v>
      </c>
      <c r="D99" s="77">
        <f>D100</f>
        <v>0</v>
      </c>
      <c r="E99" s="77">
        <f t="shared" si="40"/>
        <v>0</v>
      </c>
      <c r="F99" s="77">
        <f t="shared" si="40"/>
        <v>0</v>
      </c>
    </row>
    <row r="100" spans="1:6" s="114" customFormat="1" ht="13.2" x14ac:dyDescent="0.2">
      <c r="A100" s="111">
        <f t="shared" si="29"/>
        <v>5</v>
      </c>
      <c r="B100" s="112">
        <v>72311</v>
      </c>
      <c r="C100" s="123" t="s">
        <v>289</v>
      </c>
      <c r="D100" s="113"/>
      <c r="E100" s="113"/>
      <c r="F100" s="113"/>
    </row>
    <row r="101" spans="1:6" s="67" customFormat="1" ht="13.2" x14ac:dyDescent="0.25">
      <c r="A101" s="65">
        <f t="shared" si="29"/>
        <v>1</v>
      </c>
      <c r="B101" s="72">
        <v>8</v>
      </c>
      <c r="C101" s="119" t="s">
        <v>290</v>
      </c>
      <c r="D101" s="66">
        <f>D102</f>
        <v>0</v>
      </c>
      <c r="E101" s="66">
        <f t="shared" ref="E101:F101" si="41">E102</f>
        <v>0</v>
      </c>
      <c r="F101" s="66">
        <f t="shared" si="41"/>
        <v>0</v>
      </c>
    </row>
    <row r="102" spans="1:6" s="69" customFormat="1" ht="13.2" x14ac:dyDescent="0.25">
      <c r="A102" s="68">
        <f t="shared" si="29"/>
        <v>2</v>
      </c>
      <c r="B102" s="72">
        <v>84</v>
      </c>
      <c r="C102" s="119" t="s">
        <v>291</v>
      </c>
      <c r="D102" s="66">
        <f>D103+D105</f>
        <v>0</v>
      </c>
      <c r="E102" s="66">
        <f t="shared" ref="E102:F102" si="42">E103+E105</f>
        <v>0</v>
      </c>
      <c r="F102" s="66">
        <f t="shared" si="42"/>
        <v>0</v>
      </c>
    </row>
    <row r="103" spans="1:6" s="69" customFormat="1" ht="24" x14ac:dyDescent="0.25">
      <c r="A103" s="68">
        <f t="shared" si="29"/>
        <v>3</v>
      </c>
      <c r="B103" s="72">
        <v>844</v>
      </c>
      <c r="C103" s="121" t="s">
        <v>292</v>
      </c>
      <c r="D103" s="66">
        <f>D104</f>
        <v>0</v>
      </c>
      <c r="E103" s="66">
        <f t="shared" ref="E103:F103" si="43">E104</f>
        <v>0</v>
      </c>
      <c r="F103" s="66">
        <f t="shared" si="43"/>
        <v>0</v>
      </c>
    </row>
    <row r="104" spans="1:6" s="78" customFormat="1" ht="13.2" x14ac:dyDescent="0.25">
      <c r="A104" s="64">
        <f t="shared" si="29"/>
        <v>4</v>
      </c>
      <c r="B104" s="73">
        <v>8443</v>
      </c>
      <c r="C104" s="122" t="s">
        <v>293</v>
      </c>
      <c r="D104" s="70"/>
      <c r="E104" s="70"/>
      <c r="F104" s="70"/>
    </row>
    <row r="105" spans="1:6" s="69" customFormat="1" ht="13.2" x14ac:dyDescent="0.25">
      <c r="A105" s="68">
        <f t="shared" si="29"/>
        <v>3</v>
      </c>
      <c r="B105" s="72">
        <v>847</v>
      </c>
      <c r="C105" s="121" t="s">
        <v>294</v>
      </c>
      <c r="D105" s="110">
        <f>D106</f>
        <v>0</v>
      </c>
      <c r="E105" s="110">
        <f t="shared" ref="E105:F106" si="44">E106</f>
        <v>0</v>
      </c>
      <c r="F105" s="110">
        <f t="shared" si="44"/>
        <v>0</v>
      </c>
    </row>
    <row r="106" spans="1:6" s="78" customFormat="1" ht="13.2" x14ac:dyDescent="0.25">
      <c r="A106" s="64">
        <f t="shared" si="29"/>
        <v>4</v>
      </c>
      <c r="B106" s="73">
        <v>8471</v>
      </c>
      <c r="C106" s="122" t="s">
        <v>295</v>
      </c>
      <c r="D106" s="77">
        <f>D107</f>
        <v>0</v>
      </c>
      <c r="E106" s="77">
        <f t="shared" si="44"/>
        <v>0</v>
      </c>
      <c r="F106" s="77">
        <f t="shared" si="44"/>
        <v>0</v>
      </c>
    </row>
    <row r="107" spans="1:6" s="114" customFormat="1" ht="13.2" x14ac:dyDescent="0.2">
      <c r="A107" s="111">
        <f t="shared" si="29"/>
        <v>5</v>
      </c>
      <c r="B107" s="112">
        <v>84712</v>
      </c>
      <c r="C107" s="123" t="s">
        <v>296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topLeftCell="B76" zoomScaleNormal="100" workbookViewId="0">
      <selection activeCell="C109" sqref="C109"/>
    </sheetView>
  </sheetViews>
  <sheetFormatPr defaultColWidth="9.109375" defaultRowHeight="11.4" x14ac:dyDescent="0.2"/>
  <cols>
    <col min="1" max="1" width="0" style="75" hidden="1" customWidth="1"/>
    <col min="2" max="2" width="12.6640625" style="75" customWidth="1"/>
    <col min="3" max="3" width="54.6640625" style="81" customWidth="1"/>
    <col min="4" max="6" width="14.6640625" style="86" customWidth="1"/>
    <col min="7" max="16384" width="9.109375" style="75"/>
  </cols>
  <sheetData>
    <row r="1" spans="1:6" ht="12" thickBot="1" x14ac:dyDescent="0.25">
      <c r="C1" s="244"/>
      <c r="D1" s="245"/>
      <c r="E1" s="245"/>
      <c r="F1" s="245"/>
    </row>
    <row r="2" spans="1:6" ht="27" thickBot="1" x14ac:dyDescent="0.25">
      <c r="A2" s="75" t="s">
        <v>42</v>
      </c>
      <c r="B2" s="76" t="s">
        <v>44</v>
      </c>
      <c r="C2" s="124" t="s">
        <v>20</v>
      </c>
      <c r="D2" s="76" t="s">
        <v>368</v>
      </c>
      <c r="E2" s="76" t="s">
        <v>337</v>
      </c>
      <c r="F2" s="76" t="s">
        <v>369</v>
      </c>
    </row>
    <row r="3" spans="1:6" s="204" customFormat="1" ht="17.399999999999999" x14ac:dyDescent="0.3">
      <c r="A3" s="204">
        <f>LEN(B3)</f>
        <v>1</v>
      </c>
      <c r="B3" s="211" t="s">
        <v>54</v>
      </c>
      <c r="C3" s="205" t="s">
        <v>55</v>
      </c>
      <c r="D3" s="206">
        <f>D4+D15+D48+D56+D62+D67</f>
        <v>9862998</v>
      </c>
      <c r="E3" s="206">
        <f t="shared" ref="E3:F3" si="0">E4+E15+E48+E56+E62+E67</f>
        <v>9862998</v>
      </c>
      <c r="F3" s="206">
        <f t="shared" si="0"/>
        <v>9862998</v>
      </c>
    </row>
    <row r="4" spans="1:6" s="200" customFormat="1" ht="13.2" x14ac:dyDescent="0.25">
      <c r="A4" s="200">
        <f t="shared" ref="A4:A55" si="1">LEN(B4)</f>
        <v>2</v>
      </c>
      <c r="B4" s="82" t="s">
        <v>56</v>
      </c>
      <c r="C4" s="125" t="s">
        <v>22</v>
      </c>
      <c r="D4" s="83">
        <f>+D5+D9+D11</f>
        <v>6365000</v>
      </c>
      <c r="E4" s="83">
        <f t="shared" ref="E4:F4" si="2">+E5+E9+E11</f>
        <v>6365000</v>
      </c>
      <c r="F4" s="83">
        <f t="shared" si="2"/>
        <v>6365000</v>
      </c>
    </row>
    <row r="5" spans="1:6" s="198" customFormat="1" ht="12" x14ac:dyDescent="0.25">
      <c r="A5" s="198">
        <f t="shared" si="1"/>
        <v>3</v>
      </c>
      <c r="B5" s="108" t="s">
        <v>57</v>
      </c>
      <c r="C5" s="126" t="s">
        <v>23</v>
      </c>
      <c r="D5" s="199">
        <f>D6+D7+D8</f>
        <v>5131303</v>
      </c>
      <c r="E5" s="199">
        <f t="shared" ref="E5:F5" si="3">E6+E7+E8</f>
        <v>5131303</v>
      </c>
      <c r="F5" s="199">
        <f t="shared" si="3"/>
        <v>5131303</v>
      </c>
    </row>
    <row r="6" spans="1:6" s="201" customFormat="1" ht="10.199999999999999" x14ac:dyDescent="0.2">
      <c r="A6" s="201">
        <f t="shared" si="1"/>
        <v>4</v>
      </c>
      <c r="B6" s="109" t="s">
        <v>58</v>
      </c>
      <c r="C6" s="127" t="s">
        <v>45</v>
      </c>
      <c r="D6" s="202">
        <v>3591142</v>
      </c>
      <c r="E6" s="202">
        <v>3591142</v>
      </c>
      <c r="F6" s="202">
        <v>3591142</v>
      </c>
    </row>
    <row r="7" spans="1:6" s="201" customFormat="1" ht="10.199999999999999" x14ac:dyDescent="0.2">
      <c r="A7" s="201">
        <f t="shared" si="1"/>
        <v>4</v>
      </c>
      <c r="B7" s="109" t="s">
        <v>59</v>
      </c>
      <c r="C7" s="127" t="s">
        <v>60</v>
      </c>
      <c r="D7" s="202"/>
      <c r="E7" s="202"/>
      <c r="F7" s="202"/>
    </row>
    <row r="8" spans="1:6" s="201" customFormat="1" ht="10.199999999999999" x14ac:dyDescent="0.2">
      <c r="A8" s="201">
        <f t="shared" si="1"/>
        <v>4</v>
      </c>
      <c r="B8" s="109" t="s">
        <v>61</v>
      </c>
      <c r="C8" s="127" t="s">
        <v>62</v>
      </c>
      <c r="D8" s="202">
        <v>1540161</v>
      </c>
      <c r="E8" s="202">
        <v>1540161</v>
      </c>
      <c r="F8" s="202">
        <v>1540161</v>
      </c>
    </row>
    <row r="9" spans="1:6" s="198" customFormat="1" ht="12" x14ac:dyDescent="0.25">
      <c r="A9" s="198">
        <f t="shared" si="1"/>
        <v>3</v>
      </c>
      <c r="B9" s="108">
        <v>312</v>
      </c>
      <c r="C9" s="126" t="s">
        <v>24</v>
      </c>
      <c r="D9" s="199">
        <f>D10</f>
        <v>300000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0.199999999999999" x14ac:dyDescent="0.2">
      <c r="A10" s="201">
        <f t="shared" si="1"/>
        <v>4</v>
      </c>
      <c r="B10" s="109" t="s">
        <v>63</v>
      </c>
      <c r="C10" s="127" t="s">
        <v>24</v>
      </c>
      <c r="D10" s="202">
        <v>300000</v>
      </c>
      <c r="E10" s="202">
        <v>300000</v>
      </c>
      <c r="F10" s="202">
        <v>300000</v>
      </c>
    </row>
    <row r="11" spans="1:6" s="198" customFormat="1" ht="12" x14ac:dyDescent="0.25">
      <c r="A11" s="198">
        <f t="shared" si="1"/>
        <v>3</v>
      </c>
      <c r="B11" s="108">
        <v>313</v>
      </c>
      <c r="C11" s="126" t="s">
        <v>25</v>
      </c>
      <c r="D11" s="199">
        <f>+D12+D13+D14</f>
        <v>933697</v>
      </c>
      <c r="E11" s="199">
        <f>+E12+E13+E14</f>
        <v>933697</v>
      </c>
      <c r="F11" s="199">
        <f>+F12+F13+F14</f>
        <v>933697</v>
      </c>
    </row>
    <row r="12" spans="1:6" s="217" customFormat="1" x14ac:dyDescent="0.2">
      <c r="A12" s="217">
        <f t="shared" si="1"/>
        <v>4</v>
      </c>
      <c r="B12" s="109">
        <v>3131</v>
      </c>
      <c r="C12" s="127" t="s">
        <v>361</v>
      </c>
      <c r="D12" s="202">
        <v>6000</v>
      </c>
      <c r="E12" s="202">
        <v>6000</v>
      </c>
      <c r="F12" s="202">
        <v>6000</v>
      </c>
    </row>
    <row r="13" spans="1:6" s="201" customFormat="1" ht="10.199999999999999" x14ac:dyDescent="0.2">
      <c r="A13" s="201">
        <f t="shared" si="1"/>
        <v>4</v>
      </c>
      <c r="B13" s="109" t="s">
        <v>64</v>
      </c>
      <c r="C13" s="127" t="s">
        <v>46</v>
      </c>
      <c r="D13" s="202">
        <v>861142</v>
      </c>
      <c r="E13" s="202">
        <v>861142</v>
      </c>
      <c r="F13" s="202">
        <v>861142</v>
      </c>
    </row>
    <row r="14" spans="1:6" s="201" customFormat="1" ht="10.199999999999999" x14ac:dyDescent="0.2">
      <c r="A14" s="201">
        <f t="shared" si="1"/>
        <v>4</v>
      </c>
      <c r="B14" s="109" t="s">
        <v>65</v>
      </c>
      <c r="C14" s="127" t="s">
        <v>47</v>
      </c>
      <c r="D14" s="202">
        <v>66555</v>
      </c>
      <c r="E14" s="202">
        <v>66555</v>
      </c>
      <c r="F14" s="202">
        <v>66555</v>
      </c>
    </row>
    <row r="15" spans="1:6" s="200" customFormat="1" ht="13.2" x14ac:dyDescent="0.25">
      <c r="A15" s="200">
        <f t="shared" si="1"/>
        <v>2</v>
      </c>
      <c r="B15" s="82" t="s">
        <v>66</v>
      </c>
      <c r="C15" s="125" t="s">
        <v>26</v>
      </c>
      <c r="D15" s="83">
        <f>D16+D21+D28+D38+D40</f>
        <v>3458198</v>
      </c>
      <c r="E15" s="83">
        <f t="shared" ref="E15:F15" si="5">E16+E21+E28+E38+E40</f>
        <v>3458198</v>
      </c>
      <c r="F15" s="83">
        <f t="shared" si="5"/>
        <v>3458198</v>
      </c>
    </row>
    <row r="16" spans="1:6" s="198" customFormat="1" ht="12" x14ac:dyDescent="0.25">
      <c r="A16" s="198">
        <f t="shared" si="1"/>
        <v>3</v>
      </c>
      <c r="B16" s="108" t="s">
        <v>67</v>
      </c>
      <c r="C16" s="126" t="s">
        <v>27</v>
      </c>
      <c r="D16" s="199">
        <f>SUM(D17:D20)</f>
        <v>280425</v>
      </c>
      <c r="E16" s="199">
        <f t="shared" ref="E16:F16" si="6">SUM(E17:E20)</f>
        <v>280425</v>
      </c>
      <c r="F16" s="199">
        <f t="shared" si="6"/>
        <v>280425</v>
      </c>
    </row>
    <row r="17" spans="1:6" s="201" customFormat="1" ht="10.199999999999999" x14ac:dyDescent="0.2">
      <c r="A17" s="201">
        <f t="shared" si="1"/>
        <v>4</v>
      </c>
      <c r="B17" s="109" t="s">
        <v>68</v>
      </c>
      <c r="C17" s="127" t="s">
        <v>69</v>
      </c>
      <c r="D17" s="202">
        <v>20000</v>
      </c>
      <c r="E17" s="202">
        <v>20000</v>
      </c>
      <c r="F17" s="202">
        <v>20000</v>
      </c>
    </row>
    <row r="18" spans="1:6" s="201" customFormat="1" ht="10.199999999999999" x14ac:dyDescent="0.2">
      <c r="A18" s="201">
        <f t="shared" si="1"/>
        <v>4</v>
      </c>
      <c r="B18" s="109" t="s">
        <v>70</v>
      </c>
      <c r="C18" s="127" t="s">
        <v>71</v>
      </c>
      <c r="D18" s="202">
        <v>236400</v>
      </c>
      <c r="E18" s="202">
        <v>236400</v>
      </c>
      <c r="F18" s="202">
        <v>236400</v>
      </c>
    </row>
    <row r="19" spans="1:6" s="201" customFormat="1" ht="10.199999999999999" x14ac:dyDescent="0.2">
      <c r="A19" s="201">
        <f t="shared" si="1"/>
        <v>4</v>
      </c>
      <c r="B19" s="109" t="s">
        <v>72</v>
      </c>
      <c r="C19" s="127" t="s">
        <v>73</v>
      </c>
      <c r="D19" s="202">
        <v>24025</v>
      </c>
      <c r="E19" s="202">
        <v>24025</v>
      </c>
      <c r="F19" s="202">
        <v>24025</v>
      </c>
    </row>
    <row r="20" spans="1:6" s="201" customFormat="1" ht="10.199999999999999" x14ac:dyDescent="0.2">
      <c r="A20" s="201">
        <f t="shared" si="1"/>
        <v>4</v>
      </c>
      <c r="B20" s="109" t="s">
        <v>74</v>
      </c>
      <c r="C20" s="127" t="s">
        <v>75</v>
      </c>
      <c r="D20" s="202"/>
      <c r="E20" s="202"/>
      <c r="F20" s="202"/>
    </row>
    <row r="21" spans="1:6" s="198" customFormat="1" ht="12" x14ac:dyDescent="0.25">
      <c r="A21" s="198">
        <f t="shared" si="1"/>
        <v>3</v>
      </c>
      <c r="B21" s="108" t="s">
        <v>76</v>
      </c>
      <c r="C21" s="126" t="s">
        <v>28</v>
      </c>
      <c r="D21" s="199">
        <f>SUM(D22:D27)</f>
        <v>2156565</v>
      </c>
      <c r="E21" s="199">
        <f t="shared" ref="E21:F21" si="7">SUM(E22:E27)</f>
        <v>2156565</v>
      </c>
      <c r="F21" s="199">
        <f t="shared" si="7"/>
        <v>2156565</v>
      </c>
    </row>
    <row r="22" spans="1:6" s="201" customFormat="1" ht="10.199999999999999" x14ac:dyDescent="0.2">
      <c r="A22" s="201">
        <f t="shared" si="1"/>
        <v>4</v>
      </c>
      <c r="B22" s="109" t="s">
        <v>77</v>
      </c>
      <c r="C22" s="127" t="s">
        <v>48</v>
      </c>
      <c r="D22" s="202">
        <v>130000</v>
      </c>
      <c r="E22" s="202">
        <v>130000</v>
      </c>
      <c r="F22" s="202">
        <v>130000</v>
      </c>
    </row>
    <row r="23" spans="1:6" s="201" customFormat="1" ht="10.199999999999999" x14ac:dyDescent="0.2">
      <c r="A23" s="201">
        <f t="shared" si="1"/>
        <v>4</v>
      </c>
      <c r="B23" s="109" t="s">
        <v>78</v>
      </c>
      <c r="C23" s="127" t="s">
        <v>49</v>
      </c>
      <c r="D23" s="202">
        <v>1307500</v>
      </c>
      <c r="E23" s="202">
        <v>1307500</v>
      </c>
      <c r="F23" s="202">
        <v>1307500</v>
      </c>
    </row>
    <row r="24" spans="1:6" s="201" customFormat="1" ht="10.199999999999999" x14ac:dyDescent="0.2">
      <c r="A24" s="201">
        <f t="shared" si="1"/>
        <v>4</v>
      </c>
      <c r="B24" s="109" t="s">
        <v>79</v>
      </c>
      <c r="C24" s="127" t="s">
        <v>80</v>
      </c>
      <c r="D24" s="202">
        <v>610565</v>
      </c>
      <c r="E24" s="202">
        <v>610565</v>
      </c>
      <c r="F24" s="202">
        <v>610565</v>
      </c>
    </row>
    <row r="25" spans="1:6" s="201" customFormat="1" ht="10.199999999999999" x14ac:dyDescent="0.2">
      <c r="A25" s="201">
        <f t="shared" si="1"/>
        <v>4</v>
      </c>
      <c r="B25" s="109" t="s">
        <v>81</v>
      </c>
      <c r="C25" s="127" t="s">
        <v>82</v>
      </c>
      <c r="D25" s="202">
        <v>70000</v>
      </c>
      <c r="E25" s="202">
        <v>70000</v>
      </c>
      <c r="F25" s="202">
        <v>70000</v>
      </c>
    </row>
    <row r="26" spans="1:6" s="201" customFormat="1" ht="10.199999999999999" x14ac:dyDescent="0.2">
      <c r="A26" s="201">
        <f t="shared" si="1"/>
        <v>4</v>
      </c>
      <c r="B26" s="109" t="s">
        <v>83</v>
      </c>
      <c r="C26" s="127" t="s">
        <v>84</v>
      </c>
      <c r="D26" s="202">
        <v>34500</v>
      </c>
      <c r="E26" s="202">
        <v>34500</v>
      </c>
      <c r="F26" s="202">
        <v>34500</v>
      </c>
    </row>
    <row r="27" spans="1:6" s="201" customFormat="1" ht="10.199999999999999" x14ac:dyDescent="0.2">
      <c r="A27" s="201">
        <f t="shared" si="1"/>
        <v>4</v>
      </c>
      <c r="B27" s="109" t="s">
        <v>85</v>
      </c>
      <c r="C27" s="127" t="s">
        <v>86</v>
      </c>
      <c r="D27" s="202">
        <v>4000</v>
      </c>
      <c r="E27" s="202">
        <v>4000</v>
      </c>
      <c r="F27" s="202">
        <v>4000</v>
      </c>
    </row>
    <row r="28" spans="1:6" s="198" customFormat="1" ht="12" x14ac:dyDescent="0.25">
      <c r="A28" s="198">
        <f t="shared" si="1"/>
        <v>3</v>
      </c>
      <c r="B28" s="108" t="s">
        <v>87</v>
      </c>
      <c r="C28" s="126" t="s">
        <v>29</v>
      </c>
      <c r="D28" s="199">
        <f>SUM(D29:D37)</f>
        <v>949908</v>
      </c>
      <c r="E28" s="199">
        <f t="shared" ref="E28:F28" si="8">SUM(E29:E37)</f>
        <v>949908</v>
      </c>
      <c r="F28" s="199">
        <f t="shared" si="8"/>
        <v>949908</v>
      </c>
    </row>
    <row r="29" spans="1:6" s="201" customFormat="1" ht="10.199999999999999" x14ac:dyDescent="0.2">
      <c r="A29" s="201">
        <f t="shared" si="1"/>
        <v>4</v>
      </c>
      <c r="B29" s="109" t="s">
        <v>88</v>
      </c>
      <c r="C29" s="127" t="s">
        <v>89</v>
      </c>
      <c r="D29" s="202">
        <v>40000</v>
      </c>
      <c r="E29" s="202">
        <v>40000</v>
      </c>
      <c r="F29" s="202">
        <v>40000</v>
      </c>
    </row>
    <row r="30" spans="1:6" s="201" customFormat="1" ht="10.199999999999999" x14ac:dyDescent="0.2">
      <c r="A30" s="201">
        <f t="shared" si="1"/>
        <v>4</v>
      </c>
      <c r="B30" s="109" t="s">
        <v>90</v>
      </c>
      <c r="C30" s="127" t="s">
        <v>53</v>
      </c>
      <c r="D30" s="202">
        <v>475000</v>
      </c>
      <c r="E30" s="202">
        <v>475000</v>
      </c>
      <c r="F30" s="202">
        <v>475000</v>
      </c>
    </row>
    <row r="31" spans="1:6" s="201" customFormat="1" ht="10.199999999999999" x14ac:dyDescent="0.2">
      <c r="A31" s="201">
        <f t="shared" si="1"/>
        <v>4</v>
      </c>
      <c r="B31" s="109" t="s">
        <v>91</v>
      </c>
      <c r="C31" s="127" t="s">
        <v>92</v>
      </c>
      <c r="D31" s="202">
        <v>1000</v>
      </c>
      <c r="E31" s="202">
        <v>1000</v>
      </c>
      <c r="F31" s="202">
        <v>1000</v>
      </c>
    </row>
    <row r="32" spans="1:6" s="201" customFormat="1" ht="10.199999999999999" x14ac:dyDescent="0.2">
      <c r="A32" s="201">
        <f t="shared" si="1"/>
        <v>4</v>
      </c>
      <c r="B32" s="109" t="s">
        <v>93</v>
      </c>
      <c r="C32" s="127" t="s">
        <v>94</v>
      </c>
      <c r="D32" s="202">
        <v>312358</v>
      </c>
      <c r="E32" s="202">
        <v>312358</v>
      </c>
      <c r="F32" s="202">
        <v>312358</v>
      </c>
    </row>
    <row r="33" spans="1:6" s="201" customFormat="1" ht="10.199999999999999" x14ac:dyDescent="0.2">
      <c r="A33" s="201">
        <f t="shared" si="1"/>
        <v>4</v>
      </c>
      <c r="B33" s="109" t="s">
        <v>95</v>
      </c>
      <c r="C33" s="127" t="s">
        <v>96</v>
      </c>
      <c r="D33" s="202"/>
      <c r="E33" s="202"/>
      <c r="F33" s="202"/>
    </row>
    <row r="34" spans="1:6" s="201" customFormat="1" ht="10.199999999999999" x14ac:dyDescent="0.2">
      <c r="A34" s="201">
        <f t="shared" si="1"/>
        <v>4</v>
      </c>
      <c r="B34" s="109" t="s">
        <v>97</v>
      </c>
      <c r="C34" s="127" t="s">
        <v>98</v>
      </c>
      <c r="D34" s="202">
        <v>14000</v>
      </c>
      <c r="E34" s="202">
        <v>14000</v>
      </c>
      <c r="F34" s="202">
        <v>14000</v>
      </c>
    </row>
    <row r="35" spans="1:6" s="201" customFormat="1" ht="10.199999999999999" x14ac:dyDescent="0.2">
      <c r="A35" s="201">
        <f t="shared" si="1"/>
        <v>4</v>
      </c>
      <c r="B35" s="109" t="s">
        <v>99</v>
      </c>
      <c r="C35" s="127" t="s">
        <v>100</v>
      </c>
      <c r="D35" s="202">
        <v>35000</v>
      </c>
      <c r="E35" s="202">
        <v>35000</v>
      </c>
      <c r="F35" s="202">
        <v>35000</v>
      </c>
    </row>
    <row r="36" spans="1:6" s="201" customFormat="1" ht="10.199999999999999" x14ac:dyDescent="0.2">
      <c r="A36" s="201">
        <f t="shared" si="1"/>
        <v>4</v>
      </c>
      <c r="B36" s="109" t="s">
        <v>101</v>
      </c>
      <c r="C36" s="127" t="s">
        <v>102</v>
      </c>
      <c r="D36" s="202">
        <v>52550</v>
      </c>
      <c r="E36" s="202">
        <v>52550</v>
      </c>
      <c r="F36" s="202">
        <v>52550</v>
      </c>
    </row>
    <row r="37" spans="1:6" s="201" customFormat="1" ht="10.199999999999999" x14ac:dyDescent="0.2">
      <c r="A37" s="201">
        <f t="shared" si="1"/>
        <v>4</v>
      </c>
      <c r="B37" s="109" t="s">
        <v>103</v>
      </c>
      <c r="C37" s="127" t="s">
        <v>104</v>
      </c>
      <c r="D37" s="202">
        <v>20000</v>
      </c>
      <c r="E37" s="202">
        <v>20000</v>
      </c>
      <c r="F37" s="202">
        <v>20000</v>
      </c>
    </row>
    <row r="38" spans="1:6" ht="12" x14ac:dyDescent="0.25">
      <c r="A38" s="75">
        <f t="shared" si="1"/>
        <v>3</v>
      </c>
      <c r="B38" s="108" t="s">
        <v>105</v>
      </c>
      <c r="C38" s="126" t="s">
        <v>106</v>
      </c>
      <c r="D38" s="84">
        <f>D39</f>
        <v>0</v>
      </c>
      <c r="E38" s="84">
        <f t="shared" ref="E38:F38" si="9">E39</f>
        <v>0</v>
      </c>
      <c r="F38" s="84">
        <f t="shared" si="9"/>
        <v>0</v>
      </c>
    </row>
    <row r="39" spans="1:6" s="201" customFormat="1" ht="10.199999999999999" x14ac:dyDescent="0.2">
      <c r="A39" s="201">
        <f t="shared" si="1"/>
        <v>4</v>
      </c>
      <c r="B39" s="109" t="s">
        <v>107</v>
      </c>
      <c r="C39" s="127" t="s">
        <v>106</v>
      </c>
      <c r="D39" s="202"/>
      <c r="E39" s="202"/>
      <c r="F39" s="202"/>
    </row>
    <row r="40" spans="1:6" ht="12" x14ac:dyDescent="0.25">
      <c r="A40" s="75">
        <f t="shared" si="1"/>
        <v>3</v>
      </c>
      <c r="B40" s="108" t="s">
        <v>108</v>
      </c>
      <c r="C40" s="126" t="s">
        <v>30</v>
      </c>
      <c r="D40" s="84">
        <f>SUM(D41:D47)</f>
        <v>71300</v>
      </c>
      <c r="E40" s="84">
        <f t="shared" ref="E40:F40" si="10">SUM(E41:E47)</f>
        <v>71300</v>
      </c>
      <c r="F40" s="84">
        <f t="shared" si="10"/>
        <v>71300</v>
      </c>
    </row>
    <row r="41" spans="1:6" s="201" customFormat="1" ht="10.199999999999999" x14ac:dyDescent="0.2">
      <c r="A41" s="201">
        <f t="shared" si="1"/>
        <v>4</v>
      </c>
      <c r="B41" s="109" t="s">
        <v>109</v>
      </c>
      <c r="C41" s="127" t="s">
        <v>110</v>
      </c>
      <c r="D41" s="202">
        <v>19600</v>
      </c>
      <c r="E41" s="202">
        <v>19600</v>
      </c>
      <c r="F41" s="202">
        <v>19600</v>
      </c>
    </row>
    <row r="42" spans="1:6" s="201" customFormat="1" ht="10.199999999999999" x14ac:dyDescent="0.2">
      <c r="A42" s="201">
        <f t="shared" si="1"/>
        <v>4</v>
      </c>
      <c r="B42" s="109" t="s">
        <v>111</v>
      </c>
      <c r="C42" s="127" t="s">
        <v>112</v>
      </c>
      <c r="D42" s="202">
        <v>40000</v>
      </c>
      <c r="E42" s="202">
        <v>40000</v>
      </c>
      <c r="F42" s="202">
        <v>40000</v>
      </c>
    </row>
    <row r="43" spans="1:6" s="201" customFormat="1" ht="10.199999999999999" x14ac:dyDescent="0.2">
      <c r="A43" s="201">
        <f t="shared" si="1"/>
        <v>4</v>
      </c>
      <c r="B43" s="109" t="s">
        <v>113</v>
      </c>
      <c r="C43" s="127" t="s">
        <v>114</v>
      </c>
      <c r="D43" s="202"/>
      <c r="E43" s="202"/>
      <c r="F43" s="202"/>
    </row>
    <row r="44" spans="1:6" s="201" customFormat="1" ht="10.199999999999999" x14ac:dyDescent="0.2">
      <c r="A44" s="201">
        <f t="shared" si="1"/>
        <v>4</v>
      </c>
      <c r="B44" s="109" t="s">
        <v>115</v>
      </c>
      <c r="C44" s="127" t="s">
        <v>116</v>
      </c>
      <c r="D44" s="202">
        <v>1400</v>
      </c>
      <c r="E44" s="202">
        <v>1400</v>
      </c>
      <c r="F44" s="202">
        <v>1400</v>
      </c>
    </row>
    <row r="45" spans="1:6" s="201" customFormat="1" ht="10.199999999999999" x14ac:dyDescent="0.2">
      <c r="A45" s="201">
        <f t="shared" si="1"/>
        <v>4</v>
      </c>
      <c r="B45" s="109" t="s">
        <v>117</v>
      </c>
      <c r="C45" s="127" t="s">
        <v>118</v>
      </c>
      <c r="D45" s="202">
        <v>300</v>
      </c>
      <c r="E45" s="202">
        <v>300</v>
      </c>
      <c r="F45" s="202">
        <v>300</v>
      </c>
    </row>
    <row r="46" spans="1:6" s="201" customFormat="1" ht="10.199999999999999" x14ac:dyDescent="0.2">
      <c r="A46" s="201">
        <f t="shared" si="1"/>
        <v>4</v>
      </c>
      <c r="B46" s="109" t="s">
        <v>119</v>
      </c>
      <c r="C46" s="127" t="s">
        <v>120</v>
      </c>
      <c r="D46" s="202"/>
      <c r="E46" s="202"/>
      <c r="F46" s="202"/>
    </row>
    <row r="47" spans="1:6" s="201" customFormat="1" ht="10.199999999999999" x14ac:dyDescent="0.2">
      <c r="A47" s="201">
        <f t="shared" si="1"/>
        <v>4</v>
      </c>
      <c r="B47" s="109" t="s">
        <v>121</v>
      </c>
      <c r="C47" s="127" t="s">
        <v>30</v>
      </c>
      <c r="D47" s="202">
        <v>10000</v>
      </c>
      <c r="E47" s="202">
        <v>10000</v>
      </c>
      <c r="F47" s="202">
        <v>10000</v>
      </c>
    </row>
    <row r="48" spans="1:6" s="200" customFormat="1" ht="13.2" x14ac:dyDescent="0.25">
      <c r="A48" s="200">
        <f t="shared" si="1"/>
        <v>2</v>
      </c>
      <c r="B48" s="82" t="s">
        <v>122</v>
      </c>
      <c r="C48" s="125" t="s">
        <v>123</v>
      </c>
      <c r="D48" s="83">
        <f>D49+D51</f>
        <v>13800</v>
      </c>
      <c r="E48" s="83">
        <f t="shared" ref="E48:F48" si="11">E49+E51</f>
        <v>13800</v>
      </c>
      <c r="F48" s="83">
        <f t="shared" si="11"/>
        <v>13800</v>
      </c>
    </row>
    <row r="49" spans="1:6" ht="12" x14ac:dyDescent="0.25">
      <c r="A49" s="75">
        <f t="shared" si="1"/>
        <v>3</v>
      </c>
      <c r="B49" s="108" t="s">
        <v>124</v>
      </c>
      <c r="C49" s="126" t="s">
        <v>125</v>
      </c>
      <c r="D49" s="84">
        <f>SUM(D50)</f>
        <v>0</v>
      </c>
      <c r="E49" s="84"/>
      <c r="F49" s="84">
        <f t="shared" ref="F49" si="12">SUM(F50)</f>
        <v>0</v>
      </c>
    </row>
    <row r="50" spans="1:6" s="201" customFormat="1" ht="20.399999999999999" x14ac:dyDescent="0.2">
      <c r="A50" s="201">
        <f t="shared" si="1"/>
        <v>4</v>
      </c>
      <c r="B50" s="207" t="s">
        <v>126</v>
      </c>
      <c r="C50" s="127" t="s">
        <v>127</v>
      </c>
      <c r="D50" s="202"/>
      <c r="E50" s="202"/>
      <c r="F50" s="202"/>
    </row>
    <row r="51" spans="1:6" ht="12" x14ac:dyDescent="0.25">
      <c r="A51" s="75">
        <f t="shared" si="1"/>
        <v>3</v>
      </c>
      <c r="B51" s="108" t="s">
        <v>128</v>
      </c>
      <c r="C51" s="126" t="s">
        <v>31</v>
      </c>
      <c r="D51" s="84">
        <f>SUM(D52:D55)</f>
        <v>13800</v>
      </c>
      <c r="E51" s="84">
        <f t="shared" ref="E51:F51" si="13">SUM(E52:E55)</f>
        <v>13800</v>
      </c>
      <c r="F51" s="84">
        <f t="shared" si="13"/>
        <v>13800</v>
      </c>
    </row>
    <row r="52" spans="1:6" s="201" customFormat="1" ht="10.199999999999999" x14ac:dyDescent="0.2">
      <c r="A52" s="201">
        <f t="shared" si="1"/>
        <v>4</v>
      </c>
      <c r="B52" s="109" t="s">
        <v>129</v>
      </c>
      <c r="C52" s="127" t="s">
        <v>130</v>
      </c>
      <c r="D52" s="202">
        <v>12000</v>
      </c>
      <c r="E52" s="202">
        <v>12000</v>
      </c>
      <c r="F52" s="202">
        <v>12000</v>
      </c>
    </row>
    <row r="53" spans="1:6" s="201" customFormat="1" ht="10.199999999999999" x14ac:dyDescent="0.2">
      <c r="A53" s="201">
        <f t="shared" si="1"/>
        <v>4</v>
      </c>
      <c r="B53" s="109" t="s">
        <v>131</v>
      </c>
      <c r="C53" s="127" t="s">
        <v>132</v>
      </c>
      <c r="D53" s="202"/>
      <c r="E53" s="202"/>
      <c r="F53" s="202"/>
    </row>
    <row r="54" spans="1:6" s="201" customFormat="1" ht="10.199999999999999" x14ac:dyDescent="0.2">
      <c r="A54" s="201">
        <f t="shared" si="1"/>
        <v>4</v>
      </c>
      <c r="B54" s="109" t="s">
        <v>133</v>
      </c>
      <c r="C54" s="127" t="s">
        <v>134</v>
      </c>
      <c r="D54" s="202">
        <v>100</v>
      </c>
      <c r="E54" s="202">
        <v>100</v>
      </c>
      <c r="F54" s="202">
        <v>100</v>
      </c>
    </row>
    <row r="55" spans="1:6" s="201" customFormat="1" ht="10.199999999999999" x14ac:dyDescent="0.2">
      <c r="A55" s="201">
        <f t="shared" si="1"/>
        <v>4</v>
      </c>
      <c r="B55" s="207" t="s">
        <v>135</v>
      </c>
      <c r="C55" s="127" t="s">
        <v>136</v>
      </c>
      <c r="D55" s="202">
        <v>1700</v>
      </c>
      <c r="E55" s="202">
        <v>1700</v>
      </c>
      <c r="F55" s="202">
        <v>1700</v>
      </c>
    </row>
    <row r="56" spans="1:6" s="200" customFormat="1" ht="13.2" x14ac:dyDescent="0.25">
      <c r="B56" s="82">
        <v>36</v>
      </c>
      <c r="C56" s="125" t="s">
        <v>332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ht="12" x14ac:dyDescent="0.25">
      <c r="B57" s="108" t="s">
        <v>326</v>
      </c>
      <c r="C57" s="126" t="s">
        <v>317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0.199999999999999" x14ac:dyDescent="0.2">
      <c r="B58" s="109" t="s">
        <v>327</v>
      </c>
      <c r="C58" s="127" t="s">
        <v>318</v>
      </c>
      <c r="D58" s="202">
        <v>0</v>
      </c>
      <c r="E58" s="202">
        <v>0</v>
      </c>
      <c r="F58" s="202">
        <v>0</v>
      </c>
    </row>
    <row r="59" spans="1:6" s="201" customFormat="1" ht="10.199999999999999" x14ac:dyDescent="0.2">
      <c r="B59" s="109" t="s">
        <v>328</v>
      </c>
      <c r="C59" s="127" t="s">
        <v>319</v>
      </c>
      <c r="D59" s="202">
        <v>0</v>
      </c>
      <c r="E59" s="202">
        <v>0</v>
      </c>
      <c r="F59" s="202">
        <v>0</v>
      </c>
    </row>
    <row r="60" spans="1:6" s="201" customFormat="1" ht="20.399999999999999" x14ac:dyDescent="0.2">
      <c r="B60" s="109" t="s">
        <v>329</v>
      </c>
      <c r="C60" s="127" t="s">
        <v>320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330</v>
      </c>
      <c r="C61" s="127" t="s">
        <v>321</v>
      </c>
      <c r="D61" s="202">
        <v>0</v>
      </c>
      <c r="E61" s="202">
        <v>0</v>
      </c>
      <c r="F61" s="202">
        <v>0</v>
      </c>
    </row>
    <row r="62" spans="1:6" s="200" customFormat="1" ht="26.4" x14ac:dyDescent="0.25">
      <c r="A62" s="200">
        <f t="shared" ref="A62:A89" si="15">LEN(B71)</f>
        <v>1</v>
      </c>
      <c r="B62" s="203" t="s">
        <v>137</v>
      </c>
      <c r="C62" s="125" t="s">
        <v>138</v>
      </c>
      <c r="D62" s="83">
        <f>D63</f>
        <v>26000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ht="12" x14ac:dyDescent="0.25">
      <c r="A63" s="198">
        <f t="shared" si="15"/>
        <v>2</v>
      </c>
      <c r="B63" s="108" t="s">
        <v>139</v>
      </c>
      <c r="C63" s="126" t="s">
        <v>140</v>
      </c>
      <c r="D63" s="199">
        <f>D64+D66</f>
        <v>26000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0.199999999999999" x14ac:dyDescent="0.2">
      <c r="A64" s="201">
        <f t="shared" si="15"/>
        <v>3</v>
      </c>
      <c r="B64" s="109" t="s">
        <v>141</v>
      </c>
      <c r="C64" s="127" t="s">
        <v>142</v>
      </c>
      <c r="D64" s="209">
        <v>26000</v>
      </c>
      <c r="E64" s="209">
        <v>26000</v>
      </c>
      <c r="F64" s="209">
        <v>26000</v>
      </c>
    </row>
    <row r="65" spans="1:6" s="201" customFormat="1" ht="10.199999999999999" x14ac:dyDescent="0.2">
      <c r="A65" s="201">
        <f t="shared" si="15"/>
        <v>4</v>
      </c>
      <c r="B65" s="109" t="s">
        <v>143</v>
      </c>
      <c r="C65" s="127" t="s">
        <v>144</v>
      </c>
      <c r="D65" s="202"/>
      <c r="E65" s="202"/>
      <c r="F65" s="202"/>
    </row>
    <row r="66" spans="1:6" s="201" customFormat="1" ht="10.199999999999999" x14ac:dyDescent="0.2">
      <c r="A66" s="201">
        <f t="shared" si="15"/>
        <v>3</v>
      </c>
      <c r="B66" s="109">
        <v>3723</v>
      </c>
      <c r="C66" s="127" t="s">
        <v>325</v>
      </c>
      <c r="D66" s="209">
        <f>D67+D68</f>
        <v>0</v>
      </c>
      <c r="E66" s="209"/>
      <c r="F66" s="209"/>
    </row>
    <row r="67" spans="1:6" s="200" customFormat="1" ht="13.2" x14ac:dyDescent="0.25">
      <c r="A67" s="200">
        <f t="shared" si="15"/>
        <v>4</v>
      </c>
      <c r="B67" s="82" t="s">
        <v>145</v>
      </c>
      <c r="C67" s="125" t="s">
        <v>146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ht="12" x14ac:dyDescent="0.25">
      <c r="A68" s="198">
        <f t="shared" si="15"/>
        <v>4</v>
      </c>
      <c r="B68" s="108">
        <v>383</v>
      </c>
      <c r="C68" s="126" t="s">
        <v>147</v>
      </c>
      <c r="D68" s="208">
        <f>D69+D70</f>
        <v>0</v>
      </c>
      <c r="E68" s="208"/>
      <c r="F68" s="208"/>
    </row>
    <row r="69" spans="1:6" s="201" customFormat="1" ht="10.199999999999999" x14ac:dyDescent="0.2">
      <c r="A69" s="201">
        <f t="shared" si="15"/>
        <v>2</v>
      </c>
      <c r="B69" s="109">
        <v>3831</v>
      </c>
      <c r="C69" s="127" t="s">
        <v>148</v>
      </c>
      <c r="D69" s="209">
        <v>0</v>
      </c>
      <c r="E69" s="209"/>
      <c r="F69" s="209"/>
    </row>
    <row r="70" spans="1:6" s="201" customFormat="1" ht="10.199999999999999" x14ac:dyDescent="0.2">
      <c r="A70" s="201">
        <f t="shared" si="15"/>
        <v>3</v>
      </c>
      <c r="B70" s="109">
        <v>3834</v>
      </c>
      <c r="C70" s="127" t="s">
        <v>149</v>
      </c>
      <c r="D70" s="209">
        <v>0</v>
      </c>
      <c r="E70" s="209"/>
      <c r="F70" s="209"/>
    </row>
    <row r="71" spans="1:6" s="204" customFormat="1" ht="17.399999999999999" x14ac:dyDescent="0.3">
      <c r="A71" s="204">
        <f t="shared" si="15"/>
        <v>4</v>
      </c>
      <c r="B71" s="211" t="s">
        <v>150</v>
      </c>
      <c r="C71" s="205" t="s">
        <v>33</v>
      </c>
      <c r="D71" s="206">
        <f>SUM(D72+D78+D100+D103+D106)</f>
        <v>1675912</v>
      </c>
      <c r="E71" s="206">
        <f t="shared" ref="E71:F71" si="19">E72+E78+E100+E103+E106</f>
        <v>746828</v>
      </c>
      <c r="F71" s="206">
        <f t="shared" si="19"/>
        <v>568828</v>
      </c>
    </row>
    <row r="72" spans="1:6" s="200" customFormat="1" ht="13.2" x14ac:dyDescent="0.25">
      <c r="A72" s="200">
        <f t="shared" si="15"/>
        <v>3</v>
      </c>
      <c r="B72" s="82" t="s">
        <v>151</v>
      </c>
      <c r="C72" s="125" t="s">
        <v>152</v>
      </c>
      <c r="D72" s="83">
        <f>SUM(D73+D75)</f>
        <v>0</v>
      </c>
      <c r="E72" s="83">
        <f t="shared" ref="E72:F72" si="20">SUM(E73+E75)</f>
        <v>0</v>
      </c>
      <c r="F72" s="83">
        <f t="shared" si="20"/>
        <v>0</v>
      </c>
    </row>
    <row r="73" spans="1:6" s="198" customFormat="1" ht="12" x14ac:dyDescent="0.25">
      <c r="A73" s="198">
        <f t="shared" si="15"/>
        <v>4</v>
      </c>
      <c r="B73" s="108" t="s">
        <v>153</v>
      </c>
      <c r="C73" s="126" t="s">
        <v>34</v>
      </c>
      <c r="D73" s="199">
        <f>D74</f>
        <v>0</v>
      </c>
      <c r="E73" s="199">
        <f t="shared" ref="E73:F73" si="21">E74</f>
        <v>0</v>
      </c>
      <c r="F73" s="199">
        <f t="shared" si="21"/>
        <v>0</v>
      </c>
    </row>
    <row r="74" spans="1:6" s="201" customFormat="1" ht="10.199999999999999" x14ac:dyDescent="0.2">
      <c r="A74" s="201">
        <f t="shared" si="15"/>
        <v>4</v>
      </c>
      <c r="B74" s="109" t="s">
        <v>154</v>
      </c>
      <c r="C74" s="127" t="s">
        <v>155</v>
      </c>
      <c r="D74" s="202"/>
      <c r="E74" s="202"/>
      <c r="F74" s="202"/>
    </row>
    <row r="75" spans="1:6" s="198" customFormat="1" ht="12" x14ac:dyDescent="0.25">
      <c r="A75" s="198">
        <f t="shared" si="15"/>
        <v>4</v>
      </c>
      <c r="B75" s="108" t="s">
        <v>156</v>
      </c>
      <c r="C75" s="126" t="s">
        <v>157</v>
      </c>
      <c r="D75" s="199">
        <f>D76+D77</f>
        <v>0</v>
      </c>
      <c r="E75" s="199">
        <f t="shared" ref="E75:F75" si="22">E76+E77</f>
        <v>0</v>
      </c>
      <c r="F75" s="199">
        <f t="shared" si="22"/>
        <v>0</v>
      </c>
    </row>
    <row r="76" spans="1:6" s="201" customFormat="1" ht="10.199999999999999" x14ac:dyDescent="0.2">
      <c r="A76" s="201">
        <f t="shared" si="15"/>
        <v>4</v>
      </c>
      <c r="B76" s="109" t="s">
        <v>158</v>
      </c>
      <c r="C76" s="127" t="s">
        <v>159</v>
      </c>
      <c r="D76" s="202"/>
      <c r="E76" s="202"/>
      <c r="F76" s="202"/>
    </row>
    <row r="77" spans="1:6" s="201" customFormat="1" ht="10.199999999999999" x14ac:dyDescent="0.2">
      <c r="A77" s="201">
        <f t="shared" si="15"/>
        <v>4</v>
      </c>
      <c r="B77" s="109" t="s">
        <v>160</v>
      </c>
      <c r="C77" s="127" t="s">
        <v>161</v>
      </c>
      <c r="D77" s="202"/>
      <c r="E77" s="202"/>
      <c r="F77" s="202"/>
    </row>
    <row r="78" spans="1:6" s="200" customFormat="1" ht="13.2" x14ac:dyDescent="0.25">
      <c r="A78" s="200">
        <f t="shared" si="15"/>
        <v>4</v>
      </c>
      <c r="B78" s="82" t="s">
        <v>162</v>
      </c>
      <c r="C78" s="125" t="s">
        <v>163</v>
      </c>
      <c r="D78" s="83">
        <f>D79+D81+D89+D91+D94+D96</f>
        <v>793000</v>
      </c>
      <c r="E78" s="83">
        <f t="shared" ref="E78:F78" si="23">E79+E81+E89+E91+E94+E96</f>
        <v>17000</v>
      </c>
      <c r="F78" s="83">
        <f t="shared" si="23"/>
        <v>17000</v>
      </c>
    </row>
    <row r="79" spans="1:6" s="198" customFormat="1" ht="12" x14ac:dyDescent="0.25">
      <c r="A79" s="198">
        <f t="shared" si="15"/>
        <v>4</v>
      </c>
      <c r="B79" s="108" t="s">
        <v>164</v>
      </c>
      <c r="C79" s="126" t="s">
        <v>165</v>
      </c>
      <c r="D79" s="199">
        <f>D80</f>
        <v>0</v>
      </c>
      <c r="E79" s="199">
        <f t="shared" ref="E79:F79" si="24">E80</f>
        <v>0</v>
      </c>
      <c r="F79" s="199">
        <f t="shared" si="24"/>
        <v>0</v>
      </c>
    </row>
    <row r="80" spans="1:6" s="201" customFormat="1" ht="10.199999999999999" x14ac:dyDescent="0.2">
      <c r="A80" s="201">
        <f t="shared" si="15"/>
        <v>3</v>
      </c>
      <c r="B80" s="109" t="s">
        <v>166</v>
      </c>
      <c r="C80" s="127" t="s">
        <v>167</v>
      </c>
      <c r="D80" s="209"/>
      <c r="E80" s="202"/>
      <c r="F80" s="202"/>
    </row>
    <row r="81" spans="1:6" s="198" customFormat="1" ht="12" x14ac:dyDescent="0.25">
      <c r="A81" s="198">
        <f t="shared" si="15"/>
        <v>4</v>
      </c>
      <c r="B81" s="108" t="s">
        <v>168</v>
      </c>
      <c r="C81" s="126" t="s">
        <v>32</v>
      </c>
      <c r="D81" s="199">
        <f>D82+D83+D84+D85+D86+D87+D88</f>
        <v>793000</v>
      </c>
      <c r="E81" s="199">
        <f t="shared" ref="E81:F81" si="25">E82+E83+E84+E85+E86+E87+E88</f>
        <v>17000</v>
      </c>
      <c r="F81" s="199">
        <f t="shared" si="25"/>
        <v>17000</v>
      </c>
    </row>
    <row r="82" spans="1:6" s="201" customFormat="1" ht="10.199999999999999" x14ac:dyDescent="0.2">
      <c r="A82" s="201">
        <f t="shared" si="15"/>
        <v>3</v>
      </c>
      <c r="B82" s="109" t="s">
        <v>169</v>
      </c>
      <c r="C82" s="127" t="s">
        <v>170</v>
      </c>
      <c r="D82" s="202">
        <v>17000</v>
      </c>
      <c r="E82" s="202">
        <v>17000</v>
      </c>
      <c r="F82" s="202">
        <v>17000</v>
      </c>
    </row>
    <row r="83" spans="1:6" s="201" customFormat="1" ht="10.199999999999999" x14ac:dyDescent="0.2">
      <c r="A83" s="201">
        <f t="shared" si="15"/>
        <v>4</v>
      </c>
      <c r="B83" s="109" t="s">
        <v>171</v>
      </c>
      <c r="C83" s="127" t="s">
        <v>172</v>
      </c>
      <c r="D83" s="202"/>
      <c r="E83" s="202"/>
      <c r="F83" s="202"/>
    </row>
    <row r="84" spans="1:6" s="201" customFormat="1" ht="10.199999999999999" x14ac:dyDescent="0.2">
      <c r="A84" s="201">
        <f t="shared" si="15"/>
        <v>4</v>
      </c>
      <c r="B84" s="109" t="s">
        <v>173</v>
      </c>
      <c r="C84" s="127" t="s">
        <v>174</v>
      </c>
      <c r="D84" s="202"/>
      <c r="E84" s="202"/>
      <c r="F84" s="202"/>
    </row>
    <row r="85" spans="1:6" s="201" customFormat="1" ht="10.199999999999999" x14ac:dyDescent="0.2">
      <c r="A85" s="201">
        <f t="shared" si="15"/>
        <v>3</v>
      </c>
      <c r="B85" s="109" t="s">
        <v>175</v>
      </c>
      <c r="C85" s="127" t="s">
        <v>176</v>
      </c>
      <c r="D85" s="209"/>
      <c r="E85" s="209"/>
      <c r="F85" s="209"/>
    </row>
    <row r="86" spans="1:6" s="201" customFormat="1" ht="10.199999999999999" x14ac:dyDescent="0.2">
      <c r="A86" s="201">
        <f t="shared" si="15"/>
        <v>4</v>
      </c>
      <c r="B86" s="109" t="s">
        <v>177</v>
      </c>
      <c r="C86" s="127" t="s">
        <v>178</v>
      </c>
      <c r="D86" s="202"/>
      <c r="E86" s="202"/>
      <c r="F86" s="202"/>
    </row>
    <row r="87" spans="1:6" s="201" customFormat="1" ht="10.199999999999999" x14ac:dyDescent="0.2">
      <c r="A87" s="201">
        <f t="shared" si="15"/>
        <v>3</v>
      </c>
      <c r="B87" s="109" t="s">
        <v>179</v>
      </c>
      <c r="C87" s="127" t="s">
        <v>180</v>
      </c>
      <c r="D87" s="209"/>
      <c r="E87" s="209"/>
      <c r="F87" s="209"/>
    </row>
    <row r="88" spans="1:6" s="201" customFormat="1" ht="10.199999999999999" x14ac:dyDescent="0.2">
      <c r="A88" s="201">
        <f t="shared" si="15"/>
        <v>4</v>
      </c>
      <c r="B88" s="109" t="s">
        <v>181</v>
      </c>
      <c r="C88" s="127" t="s">
        <v>50</v>
      </c>
      <c r="D88" s="202">
        <v>776000</v>
      </c>
      <c r="E88" s="202"/>
      <c r="F88" s="202"/>
    </row>
    <row r="89" spans="1:6" s="198" customFormat="1" ht="12" x14ac:dyDescent="0.25">
      <c r="A89" s="198">
        <f t="shared" si="15"/>
        <v>4</v>
      </c>
      <c r="B89" s="108" t="s">
        <v>182</v>
      </c>
      <c r="C89" s="126" t="s">
        <v>183</v>
      </c>
      <c r="D89" s="199">
        <f>D90</f>
        <v>0</v>
      </c>
      <c r="E89" s="199">
        <f t="shared" ref="E89:F89" si="26">E90</f>
        <v>0</v>
      </c>
      <c r="F89" s="199">
        <f t="shared" si="26"/>
        <v>0</v>
      </c>
    </row>
    <row r="90" spans="1:6" s="201" customFormat="1" ht="10.199999999999999" x14ac:dyDescent="0.2">
      <c r="A90" s="201">
        <f t="shared" ref="A90:A108" si="27">LEN(B99)</f>
        <v>4</v>
      </c>
      <c r="B90" s="109" t="s">
        <v>184</v>
      </c>
      <c r="C90" s="127" t="s">
        <v>185</v>
      </c>
      <c r="D90" s="202"/>
      <c r="E90" s="202"/>
      <c r="F90" s="202"/>
    </row>
    <row r="91" spans="1:6" s="198" customFormat="1" ht="12" x14ac:dyDescent="0.25">
      <c r="A91" s="198">
        <f t="shared" si="27"/>
        <v>2</v>
      </c>
      <c r="B91" s="108" t="s">
        <v>186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0.199999999999999" x14ac:dyDescent="0.2">
      <c r="A92" s="201">
        <f t="shared" si="27"/>
        <v>3</v>
      </c>
      <c r="B92" s="109" t="s">
        <v>187</v>
      </c>
      <c r="C92" s="127" t="s">
        <v>188</v>
      </c>
      <c r="D92" s="209"/>
      <c r="E92" s="209"/>
      <c r="F92" s="209"/>
    </row>
    <row r="93" spans="1:6" s="201" customFormat="1" ht="10.199999999999999" x14ac:dyDescent="0.2">
      <c r="A93" s="201">
        <f t="shared" si="27"/>
        <v>4</v>
      </c>
      <c r="B93" s="109" t="s">
        <v>189</v>
      </c>
      <c r="C93" s="127" t="s">
        <v>190</v>
      </c>
      <c r="D93" s="202"/>
      <c r="E93" s="202"/>
      <c r="F93" s="202"/>
    </row>
    <row r="94" spans="1:6" s="198" customFormat="1" ht="12" x14ac:dyDescent="0.25">
      <c r="A94" s="198">
        <f t="shared" si="27"/>
        <v>2</v>
      </c>
      <c r="B94" s="108">
        <v>425</v>
      </c>
      <c r="C94" s="126" t="s">
        <v>191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0.199999999999999" x14ac:dyDescent="0.2">
      <c r="A95" s="201">
        <f t="shared" si="27"/>
        <v>3</v>
      </c>
      <c r="B95" s="109" t="s">
        <v>192</v>
      </c>
      <c r="C95" s="127" t="s">
        <v>193</v>
      </c>
      <c r="D95" s="202">
        <v>0</v>
      </c>
      <c r="E95" s="202">
        <v>0</v>
      </c>
      <c r="F95" s="202">
        <v>0</v>
      </c>
    </row>
    <row r="96" spans="1:6" s="198" customFormat="1" ht="12" x14ac:dyDescent="0.25">
      <c r="A96" s="198">
        <f t="shared" si="27"/>
        <v>4</v>
      </c>
      <c r="B96" s="108" t="s">
        <v>194</v>
      </c>
      <c r="C96" s="126" t="s">
        <v>195</v>
      </c>
      <c r="D96" s="199">
        <f>D97+D98+D99</f>
        <v>0</v>
      </c>
      <c r="E96" s="199">
        <f t="shared" ref="E96:F96" si="28">E97+E98+E99</f>
        <v>0</v>
      </c>
      <c r="F96" s="199">
        <f t="shared" si="28"/>
        <v>0</v>
      </c>
    </row>
    <row r="97" spans="1:6" s="201" customFormat="1" ht="10.199999999999999" x14ac:dyDescent="0.2">
      <c r="A97" s="201">
        <f t="shared" si="27"/>
        <v>2</v>
      </c>
      <c r="B97" s="109" t="s">
        <v>196</v>
      </c>
      <c r="C97" s="127" t="s">
        <v>197</v>
      </c>
      <c r="D97" s="209"/>
      <c r="E97" s="209"/>
      <c r="F97" s="209"/>
    </row>
    <row r="98" spans="1:6" s="201" customFormat="1" ht="10.199999999999999" x14ac:dyDescent="0.2">
      <c r="A98" s="201">
        <f t="shared" si="27"/>
        <v>3</v>
      </c>
      <c r="B98" s="109" t="s">
        <v>198</v>
      </c>
      <c r="C98" s="127" t="s">
        <v>199</v>
      </c>
      <c r="D98" s="209"/>
      <c r="E98" s="209"/>
      <c r="F98" s="209"/>
    </row>
    <row r="99" spans="1:6" s="201" customFormat="1" ht="10.199999999999999" x14ac:dyDescent="0.2">
      <c r="A99" s="201">
        <f t="shared" si="27"/>
        <v>4</v>
      </c>
      <c r="B99" s="109" t="s">
        <v>200</v>
      </c>
      <c r="C99" s="127" t="s">
        <v>201</v>
      </c>
      <c r="D99" s="202"/>
      <c r="E99" s="202"/>
      <c r="F99" s="202"/>
    </row>
    <row r="100" spans="1:6" s="67" customFormat="1" ht="26.4" x14ac:dyDescent="0.25">
      <c r="A100" s="67">
        <f t="shared" si="27"/>
        <v>3</v>
      </c>
      <c r="B100" s="82" t="s">
        <v>202</v>
      </c>
      <c r="C100" s="125" t="s">
        <v>203</v>
      </c>
      <c r="D100" s="83">
        <f>SUM(D101)</f>
        <v>0</v>
      </c>
      <c r="E100" s="83">
        <f t="shared" ref="E100:F101" si="29">SUM(E101)</f>
        <v>0</v>
      </c>
      <c r="F100" s="83">
        <f t="shared" si="29"/>
        <v>0</v>
      </c>
    </row>
    <row r="101" spans="1:6" ht="12" x14ac:dyDescent="0.25">
      <c r="A101" s="75">
        <f t="shared" si="27"/>
        <v>4</v>
      </c>
      <c r="B101" s="108" t="s">
        <v>204</v>
      </c>
      <c r="C101" s="126" t="s">
        <v>205</v>
      </c>
      <c r="D101" s="85">
        <f>SUM(D102)</f>
        <v>0</v>
      </c>
      <c r="E101" s="85">
        <f t="shared" si="29"/>
        <v>0</v>
      </c>
      <c r="F101" s="85">
        <f t="shared" si="29"/>
        <v>0</v>
      </c>
    </row>
    <row r="102" spans="1:6" s="201" customFormat="1" ht="10.199999999999999" x14ac:dyDescent="0.2">
      <c r="A102" s="201">
        <f t="shared" si="27"/>
        <v>1</v>
      </c>
      <c r="B102" s="109" t="s">
        <v>206</v>
      </c>
      <c r="C102" s="127" t="s">
        <v>207</v>
      </c>
      <c r="D102" s="209">
        <v>0</v>
      </c>
      <c r="E102" s="209">
        <v>0</v>
      </c>
      <c r="F102" s="209">
        <v>0</v>
      </c>
    </row>
    <row r="103" spans="1:6" s="67" customFormat="1" ht="13.2" x14ac:dyDescent="0.25">
      <c r="A103" s="67">
        <f t="shared" si="27"/>
        <v>2</v>
      </c>
      <c r="B103" s="82" t="s">
        <v>208</v>
      </c>
      <c r="C103" s="125" t="s">
        <v>209</v>
      </c>
      <c r="D103" s="83">
        <f>D104</f>
        <v>0</v>
      </c>
      <c r="E103" s="83">
        <f t="shared" ref="E103:F103" si="30">E104</f>
        <v>0</v>
      </c>
      <c r="F103" s="83">
        <f t="shared" si="30"/>
        <v>0</v>
      </c>
    </row>
    <row r="104" spans="1:6" ht="12" x14ac:dyDescent="0.25">
      <c r="A104" s="75">
        <f t="shared" si="27"/>
        <v>3</v>
      </c>
      <c r="B104" s="108" t="s">
        <v>210</v>
      </c>
      <c r="C104" s="126" t="s">
        <v>211</v>
      </c>
      <c r="D104" s="84">
        <f>SUM(D105)</f>
        <v>0</v>
      </c>
      <c r="E104" s="84">
        <f t="shared" ref="E104:F104" si="31">SUM(E105)</f>
        <v>0</v>
      </c>
      <c r="F104" s="84">
        <f t="shared" si="31"/>
        <v>0</v>
      </c>
    </row>
    <row r="105" spans="1:6" s="201" customFormat="1" ht="10.199999999999999" x14ac:dyDescent="0.2">
      <c r="A105" s="201">
        <f t="shared" si="27"/>
        <v>4</v>
      </c>
      <c r="B105" s="109" t="s">
        <v>212</v>
      </c>
      <c r="C105" s="127" t="s">
        <v>211</v>
      </c>
      <c r="D105" s="209"/>
      <c r="E105" s="209"/>
      <c r="F105" s="209"/>
    </row>
    <row r="106" spans="1:6" s="67" customFormat="1" ht="13.2" x14ac:dyDescent="0.25">
      <c r="A106" s="67">
        <f t="shared" si="27"/>
        <v>2</v>
      </c>
      <c r="B106" s="82" t="s">
        <v>213</v>
      </c>
      <c r="C106" s="125" t="s">
        <v>214</v>
      </c>
      <c r="D106" s="83">
        <f>D107+D109</f>
        <v>882912</v>
      </c>
      <c r="E106" s="83">
        <f t="shared" ref="E106:F106" si="32">E107+E109</f>
        <v>729828</v>
      </c>
      <c r="F106" s="83">
        <f t="shared" si="32"/>
        <v>551828</v>
      </c>
    </row>
    <row r="107" spans="1:6" ht="12" x14ac:dyDescent="0.25">
      <c r="A107" s="75">
        <f t="shared" si="27"/>
        <v>3</v>
      </c>
      <c r="B107" s="108" t="s">
        <v>215</v>
      </c>
      <c r="C107" s="126" t="s">
        <v>51</v>
      </c>
      <c r="D107" s="84">
        <f>D108</f>
        <v>882912</v>
      </c>
      <c r="E107" s="84">
        <f t="shared" ref="E107:F107" si="33">E108</f>
        <v>729828</v>
      </c>
      <c r="F107" s="84">
        <f t="shared" si="33"/>
        <v>551828</v>
      </c>
    </row>
    <row r="108" spans="1:6" s="201" customFormat="1" ht="10.199999999999999" x14ac:dyDescent="0.2">
      <c r="A108" s="201">
        <f t="shared" si="27"/>
        <v>4</v>
      </c>
      <c r="B108" s="109" t="s">
        <v>216</v>
      </c>
      <c r="C108" s="127" t="s">
        <v>51</v>
      </c>
      <c r="D108" s="202">
        <v>882912</v>
      </c>
      <c r="E108" s="202">
        <v>729828</v>
      </c>
      <c r="F108" s="202">
        <v>551828</v>
      </c>
    </row>
    <row r="109" spans="1:6" ht="12" x14ac:dyDescent="0.25">
      <c r="B109" s="108">
        <v>452</v>
      </c>
      <c r="C109" s="126" t="s">
        <v>217</v>
      </c>
      <c r="D109" s="84">
        <f>D110</f>
        <v>0</v>
      </c>
      <c r="E109" s="84">
        <f t="shared" ref="E109:F109" si="34">E110</f>
        <v>0</v>
      </c>
      <c r="F109" s="84">
        <f t="shared" si="34"/>
        <v>0</v>
      </c>
    </row>
    <row r="110" spans="1:6" s="201" customFormat="1" ht="10.199999999999999" x14ac:dyDescent="0.2">
      <c r="B110" s="109" t="s">
        <v>218</v>
      </c>
      <c r="C110" s="127" t="s">
        <v>217</v>
      </c>
      <c r="D110" s="209"/>
      <c r="E110" s="209"/>
      <c r="F110" s="209"/>
    </row>
    <row r="111" spans="1:6" s="204" customFormat="1" ht="17.399999999999999" x14ac:dyDescent="0.3">
      <c r="B111" s="212" t="s">
        <v>219</v>
      </c>
      <c r="C111" s="205" t="s">
        <v>220</v>
      </c>
      <c r="D111" s="206">
        <f>D112+D115</f>
        <v>0</v>
      </c>
      <c r="E111" s="206">
        <f t="shared" ref="E111:F111" si="35">E112+E115</f>
        <v>0</v>
      </c>
      <c r="F111" s="206">
        <f t="shared" si="35"/>
        <v>0</v>
      </c>
    </row>
    <row r="112" spans="1:6" s="67" customFormat="1" ht="13.2" x14ac:dyDescent="0.25">
      <c r="B112" s="82" t="s">
        <v>221</v>
      </c>
      <c r="C112" s="125" t="s">
        <v>222</v>
      </c>
      <c r="D112" s="83">
        <f>D113</f>
        <v>0</v>
      </c>
      <c r="E112" s="83">
        <f t="shared" ref="E112:F113" si="36">E113</f>
        <v>0</v>
      </c>
      <c r="F112" s="83">
        <f t="shared" si="36"/>
        <v>0</v>
      </c>
    </row>
    <row r="113" spans="2:6" ht="12" x14ac:dyDescent="0.25">
      <c r="B113" s="108" t="s">
        <v>223</v>
      </c>
      <c r="C113" s="126" t="s">
        <v>224</v>
      </c>
      <c r="D113" s="84">
        <f>D114</f>
        <v>0</v>
      </c>
      <c r="E113" s="84">
        <f t="shared" si="36"/>
        <v>0</v>
      </c>
      <c r="F113" s="84">
        <f t="shared" si="36"/>
        <v>0</v>
      </c>
    </row>
    <row r="114" spans="2:6" s="201" customFormat="1" ht="10.199999999999999" x14ac:dyDescent="0.2">
      <c r="B114" s="109" t="s">
        <v>225</v>
      </c>
      <c r="C114" s="127" t="s">
        <v>224</v>
      </c>
      <c r="D114" s="209"/>
      <c r="E114" s="209"/>
      <c r="F114" s="209"/>
    </row>
    <row r="115" spans="2:6" s="67" customFormat="1" ht="13.2" x14ac:dyDescent="0.25">
      <c r="B115" s="82" t="s">
        <v>226</v>
      </c>
      <c r="C115" s="125" t="s">
        <v>227</v>
      </c>
      <c r="D115" s="83">
        <f>D116</f>
        <v>0</v>
      </c>
      <c r="E115" s="83">
        <f t="shared" ref="E115:F116" si="37">E116</f>
        <v>0</v>
      </c>
      <c r="F115" s="83">
        <f t="shared" si="37"/>
        <v>0</v>
      </c>
    </row>
    <row r="116" spans="2:6" s="69" customFormat="1" ht="24" x14ac:dyDescent="0.25">
      <c r="B116" s="210" t="s">
        <v>228</v>
      </c>
      <c r="C116" s="126" t="s">
        <v>229</v>
      </c>
      <c r="D116" s="84"/>
      <c r="E116" s="84">
        <f t="shared" si="37"/>
        <v>0</v>
      </c>
      <c r="F116" s="84">
        <f t="shared" si="37"/>
        <v>0</v>
      </c>
    </row>
    <row r="117" spans="2:6" s="201" customFormat="1" ht="20.399999999999999" x14ac:dyDescent="0.2">
      <c r="B117" s="109" t="s">
        <v>230</v>
      </c>
      <c r="C117" s="127" t="s">
        <v>231</v>
      </c>
      <c r="D117" s="209"/>
      <c r="E117" s="209"/>
      <c r="F117" s="209"/>
    </row>
  </sheetData>
  <autoFilter ref="A2:F108"/>
  <mergeCells count="1">
    <mergeCell ref="C1:F1"/>
  </mergeCells>
  <pageMargins left="0.25" right="0.25" top="0.75" bottom="0.75" header="0.3" footer="0.3"/>
  <pageSetup paperSize="9" scale="90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zoomScaleNormal="100" workbookViewId="0">
      <selection activeCell="B49" sqref="B49:I49"/>
    </sheetView>
  </sheetViews>
  <sheetFormatPr defaultColWidth="11.44140625" defaultRowHeight="13.2" x14ac:dyDescent="0.25"/>
  <cols>
    <col min="1" max="1" width="16" style="38" customWidth="1"/>
    <col min="2" max="3" width="17.5546875" style="38" customWidth="1"/>
    <col min="4" max="4" width="17.5546875" style="50" customWidth="1"/>
    <col min="5" max="8" width="17.5546875" style="62" customWidth="1"/>
    <col min="9" max="9" width="18.88671875" style="62" customWidth="1"/>
    <col min="10" max="10" width="14.33203125" style="62" customWidth="1"/>
    <col min="11" max="11" width="7.88671875" style="62" customWidth="1"/>
    <col min="12" max="16384" width="11.44140625" style="62"/>
  </cols>
  <sheetData>
    <row r="1" spans="1:9" ht="24" customHeight="1" x14ac:dyDescent="0.25">
      <c r="A1" s="248" t="s">
        <v>7</v>
      </c>
      <c r="B1" s="248"/>
      <c r="C1" s="248"/>
      <c r="D1" s="248"/>
      <c r="E1" s="248"/>
      <c r="F1" s="248"/>
      <c r="G1" s="248"/>
      <c r="H1" s="248"/>
    </row>
    <row r="2" spans="1:9" s="1" customFormat="1" ht="13.8" thickBot="1" x14ac:dyDescent="0.3">
      <c r="A2" s="15"/>
      <c r="I2" s="16" t="s">
        <v>8</v>
      </c>
    </row>
    <row r="3" spans="1:9" s="1" customFormat="1" ht="27" thickBot="1" x14ac:dyDescent="0.3">
      <c r="A3" s="58" t="s">
        <v>9</v>
      </c>
      <c r="B3" s="249" t="s">
        <v>299</v>
      </c>
      <c r="C3" s="250"/>
      <c r="D3" s="250"/>
      <c r="E3" s="250"/>
      <c r="F3" s="250"/>
      <c r="G3" s="250"/>
      <c r="H3" s="250"/>
      <c r="I3" s="251"/>
    </row>
    <row r="4" spans="1:9" s="1" customFormat="1" ht="66.599999999999994" thickBot="1" x14ac:dyDescent="0.3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300</v>
      </c>
      <c r="H4" s="138" t="s">
        <v>16</v>
      </c>
      <c r="I4" s="19" t="s">
        <v>331</v>
      </c>
    </row>
    <row r="5" spans="1:9" s="1" customFormat="1" x14ac:dyDescent="0.25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5">
      <c r="A6" s="20">
        <v>64132</v>
      </c>
      <c r="B6" s="21"/>
      <c r="C6" s="22">
        <v>300</v>
      </c>
      <c r="D6" s="22"/>
      <c r="E6" s="22"/>
      <c r="F6" s="22"/>
      <c r="G6" s="23"/>
      <c r="H6" s="23"/>
      <c r="I6" s="24"/>
    </row>
    <row r="7" spans="1:9" s="1" customFormat="1" x14ac:dyDescent="0.25">
      <c r="A7" s="20">
        <v>66151</v>
      </c>
      <c r="B7" s="21"/>
      <c r="C7" s="22">
        <v>3700</v>
      </c>
      <c r="D7" s="22"/>
      <c r="E7" s="22"/>
      <c r="F7" s="22"/>
      <c r="G7" s="23"/>
      <c r="H7" s="23"/>
      <c r="I7" s="24"/>
    </row>
    <row r="8" spans="1:9" s="1" customFormat="1" x14ac:dyDescent="0.25">
      <c r="A8" s="20">
        <v>65264</v>
      </c>
      <c r="B8" s="21"/>
      <c r="C8" s="22"/>
      <c r="D8" s="22">
        <v>6025000</v>
      </c>
      <c r="E8" s="22"/>
      <c r="F8" s="22"/>
      <c r="G8" s="23"/>
      <c r="H8" s="23"/>
      <c r="I8" s="24"/>
    </row>
    <row r="9" spans="1:9" s="1" customFormat="1" x14ac:dyDescent="0.25">
      <c r="A9" s="25">
        <v>67111</v>
      </c>
      <c r="B9" s="21">
        <v>3818998</v>
      </c>
      <c r="C9" s="22"/>
      <c r="D9" s="22"/>
      <c r="E9" s="22"/>
      <c r="F9" s="22"/>
      <c r="G9" s="23"/>
      <c r="H9" s="23"/>
      <c r="I9" s="24"/>
    </row>
    <row r="10" spans="1:9" s="1" customFormat="1" x14ac:dyDescent="0.25">
      <c r="A10" s="26">
        <v>67121</v>
      </c>
      <c r="B10" s="21">
        <v>892912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5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5">
      <c r="A12" s="26">
        <v>65267</v>
      </c>
      <c r="B12" s="21"/>
      <c r="C12" s="22"/>
      <c r="D12" s="22"/>
      <c r="E12" s="22"/>
      <c r="F12" s="22"/>
      <c r="G12" s="23">
        <v>5400</v>
      </c>
      <c r="H12" s="23"/>
      <c r="I12" s="24"/>
    </row>
    <row r="13" spans="1:9" s="1" customFormat="1" x14ac:dyDescent="0.25">
      <c r="A13" s="26"/>
      <c r="B13" s="21"/>
      <c r="C13" s="22"/>
      <c r="D13" s="22"/>
      <c r="E13" s="22"/>
      <c r="F13" s="22"/>
      <c r="G13" s="23"/>
      <c r="H13" s="23"/>
      <c r="I13" s="24"/>
    </row>
    <row r="14" spans="1:9" s="1" customFormat="1" x14ac:dyDescent="0.25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8" thickBot="1" x14ac:dyDescent="0.3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3">
      <c r="A16" s="32" t="s">
        <v>17</v>
      </c>
      <c r="B16" s="33">
        <v>4711910</v>
      </c>
      <c r="C16" s="34">
        <v>4000</v>
      </c>
      <c r="D16" s="35">
        <v>6025000</v>
      </c>
      <c r="E16" s="34">
        <v>15000</v>
      </c>
      <c r="F16" s="35">
        <f>+F6</f>
        <v>0</v>
      </c>
      <c r="G16" s="34">
        <v>7000</v>
      </c>
      <c r="H16" s="36">
        <v>0</v>
      </c>
      <c r="I16" s="36">
        <v>0</v>
      </c>
    </row>
    <row r="17" spans="1:9" s="1" customFormat="1" ht="28.5" customHeight="1" thickBot="1" x14ac:dyDescent="0.3">
      <c r="A17" s="32" t="s">
        <v>298</v>
      </c>
      <c r="B17" s="252">
        <f>B16+C16+D16+E16+F16+G16+I16</f>
        <v>10762910</v>
      </c>
      <c r="C17" s="253"/>
      <c r="D17" s="253"/>
      <c r="E17" s="253"/>
      <c r="F17" s="253"/>
      <c r="G17" s="253"/>
      <c r="H17" s="253"/>
      <c r="I17" s="254"/>
    </row>
    <row r="18" spans="1:9" ht="13.8" thickBot="1" x14ac:dyDescent="0.3">
      <c r="A18" s="63"/>
      <c r="B18" s="63"/>
      <c r="C18" s="63"/>
      <c r="D18" s="13"/>
      <c r="E18" s="37"/>
      <c r="H18" s="16"/>
    </row>
    <row r="19" spans="1:9" ht="24" customHeight="1" thickBot="1" x14ac:dyDescent="0.3">
      <c r="A19" s="60" t="s">
        <v>9</v>
      </c>
      <c r="B19" s="249" t="s">
        <v>338</v>
      </c>
      <c r="C19" s="250"/>
      <c r="D19" s="250"/>
      <c r="E19" s="250"/>
      <c r="F19" s="250"/>
      <c r="G19" s="250"/>
      <c r="H19" s="250"/>
      <c r="I19" s="251"/>
    </row>
    <row r="20" spans="1:9" ht="66.599999999999994" thickBot="1" x14ac:dyDescent="0.3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300</v>
      </c>
      <c r="H20" s="138" t="s">
        <v>16</v>
      </c>
      <c r="I20" s="19" t="s">
        <v>331</v>
      </c>
    </row>
    <row r="21" spans="1:9" x14ac:dyDescent="0.25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5">
      <c r="A22" s="20">
        <v>64132</v>
      </c>
      <c r="B22" s="21"/>
      <c r="C22" s="22">
        <v>300</v>
      </c>
      <c r="D22" s="22"/>
      <c r="E22" s="22"/>
      <c r="F22" s="22"/>
      <c r="G22" s="23"/>
      <c r="H22" s="23"/>
      <c r="I22" s="24"/>
    </row>
    <row r="23" spans="1:9" s="218" customFormat="1" x14ac:dyDescent="0.25">
      <c r="A23" s="20">
        <v>66151</v>
      </c>
      <c r="B23" s="21"/>
      <c r="C23" s="22">
        <v>3700</v>
      </c>
      <c r="D23" s="22"/>
      <c r="E23" s="22"/>
      <c r="F23" s="22"/>
      <c r="G23" s="23"/>
      <c r="H23" s="23"/>
      <c r="I23" s="24"/>
    </row>
    <row r="24" spans="1:9" x14ac:dyDescent="0.25">
      <c r="A24" s="20">
        <v>65264</v>
      </c>
      <c r="B24" s="21"/>
      <c r="C24" s="22"/>
      <c r="D24" s="22">
        <v>6025000</v>
      </c>
      <c r="E24" s="22"/>
      <c r="F24" s="22"/>
      <c r="G24" s="23"/>
      <c r="H24" s="23"/>
      <c r="I24" s="24"/>
    </row>
    <row r="25" spans="1:9" x14ac:dyDescent="0.25">
      <c r="A25" s="25">
        <v>67111</v>
      </c>
      <c r="B25" s="21">
        <v>3818998</v>
      </c>
      <c r="C25" s="22"/>
      <c r="D25" s="22"/>
      <c r="E25" s="22"/>
      <c r="F25" s="22"/>
      <c r="G25" s="23"/>
      <c r="H25" s="23"/>
      <c r="I25" s="24"/>
    </row>
    <row r="26" spans="1:9" x14ac:dyDescent="0.25">
      <c r="A26" s="26">
        <v>67121</v>
      </c>
      <c r="B26" s="21">
        <v>739828</v>
      </c>
      <c r="C26" s="22"/>
      <c r="D26" s="22"/>
      <c r="E26" s="22"/>
      <c r="F26" s="22"/>
      <c r="G26" s="23"/>
      <c r="H26" s="23"/>
      <c r="I26" s="24"/>
    </row>
    <row r="27" spans="1:9" s="218" customFormat="1" x14ac:dyDescent="0.25">
      <c r="A27" s="26">
        <v>65267</v>
      </c>
      <c r="B27" s="21"/>
      <c r="C27" s="22"/>
      <c r="D27" s="22"/>
      <c r="E27" s="22"/>
      <c r="F27" s="22"/>
      <c r="G27" s="23">
        <v>5400</v>
      </c>
      <c r="H27" s="23"/>
      <c r="I27" s="24"/>
    </row>
    <row r="28" spans="1:9" x14ac:dyDescent="0.25">
      <c r="A28" s="26">
        <v>72111</v>
      </c>
      <c r="B28" s="21"/>
      <c r="C28" s="22"/>
      <c r="D28" s="22"/>
      <c r="E28" s="22"/>
      <c r="F28" s="22"/>
      <c r="G28" s="23">
        <v>1600</v>
      </c>
      <c r="H28" s="23"/>
      <c r="I28" s="24"/>
    </row>
    <row r="29" spans="1:9" x14ac:dyDescent="0.25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5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8" thickBot="1" x14ac:dyDescent="0.3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3">
      <c r="A32" s="32" t="s">
        <v>17</v>
      </c>
      <c r="B32" s="33">
        <v>4558826</v>
      </c>
      <c r="C32" s="34">
        <v>4000</v>
      </c>
      <c r="D32" s="35">
        <v>6025000</v>
      </c>
      <c r="E32" s="34">
        <v>15000</v>
      </c>
      <c r="F32" s="35">
        <f>+F22</f>
        <v>0</v>
      </c>
      <c r="G32" s="34">
        <v>7000</v>
      </c>
      <c r="H32" s="36">
        <v>0</v>
      </c>
      <c r="I32" s="36">
        <v>0</v>
      </c>
    </row>
    <row r="33" spans="1:9" s="1" customFormat="1" ht="28.5" customHeight="1" thickBot="1" x14ac:dyDescent="0.3">
      <c r="A33" s="32" t="s">
        <v>339</v>
      </c>
      <c r="B33" s="252">
        <f>B32+C32+D32+E32+F32+G32+I32</f>
        <v>10609826</v>
      </c>
      <c r="C33" s="253"/>
      <c r="D33" s="253"/>
      <c r="E33" s="253"/>
      <c r="F33" s="253"/>
      <c r="G33" s="253"/>
      <c r="H33" s="253"/>
      <c r="I33" s="254"/>
    </row>
    <row r="34" spans="1:9" ht="13.8" thickBot="1" x14ac:dyDescent="0.3">
      <c r="D34" s="89"/>
      <c r="E34" s="90"/>
    </row>
    <row r="35" spans="1:9" ht="27" thickBot="1" x14ac:dyDescent="0.3">
      <c r="A35" s="60" t="s">
        <v>9</v>
      </c>
      <c r="B35" s="249" t="s">
        <v>365</v>
      </c>
      <c r="C35" s="250"/>
      <c r="D35" s="250"/>
      <c r="E35" s="250"/>
      <c r="F35" s="250"/>
      <c r="G35" s="250"/>
      <c r="H35" s="250"/>
      <c r="I35" s="251"/>
    </row>
    <row r="36" spans="1:9" ht="66.599999999999994" thickBot="1" x14ac:dyDescent="0.3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300</v>
      </c>
      <c r="H36" s="138" t="s">
        <v>16</v>
      </c>
      <c r="I36" s="19" t="s">
        <v>331</v>
      </c>
    </row>
    <row r="37" spans="1:9" x14ac:dyDescent="0.25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5">
      <c r="A38" s="20">
        <v>64132</v>
      </c>
      <c r="B38" s="21"/>
      <c r="C38" s="22">
        <v>300</v>
      </c>
      <c r="D38" s="22"/>
      <c r="E38" s="22"/>
      <c r="F38" s="22"/>
      <c r="G38" s="23"/>
      <c r="H38" s="23"/>
      <c r="I38" s="24"/>
    </row>
    <row r="39" spans="1:9" s="218" customFormat="1" x14ac:dyDescent="0.25">
      <c r="A39" s="20">
        <v>66151</v>
      </c>
      <c r="B39" s="21"/>
      <c r="C39" s="22">
        <v>3700</v>
      </c>
      <c r="D39" s="22"/>
      <c r="E39" s="22"/>
      <c r="F39" s="22"/>
      <c r="G39" s="23"/>
      <c r="H39" s="23"/>
      <c r="I39" s="24"/>
    </row>
    <row r="40" spans="1:9" x14ac:dyDescent="0.25">
      <c r="A40" s="20">
        <v>65264</v>
      </c>
      <c r="B40" s="21"/>
      <c r="C40" s="22"/>
      <c r="D40" s="22">
        <v>6025000</v>
      </c>
      <c r="E40" s="22"/>
      <c r="F40" s="22"/>
      <c r="G40" s="23"/>
      <c r="H40" s="23"/>
      <c r="I40" s="24"/>
    </row>
    <row r="41" spans="1:9" x14ac:dyDescent="0.25">
      <c r="A41" s="25">
        <v>67111</v>
      </c>
      <c r="B41" s="21">
        <v>3818998</v>
      </c>
      <c r="C41" s="22"/>
      <c r="D41" s="22"/>
      <c r="E41" s="22"/>
      <c r="F41" s="22"/>
      <c r="G41" s="23"/>
      <c r="H41" s="23"/>
      <c r="I41" s="24"/>
    </row>
    <row r="42" spans="1:9" x14ac:dyDescent="0.25">
      <c r="A42" s="26">
        <v>67121</v>
      </c>
      <c r="B42" s="21">
        <v>561828</v>
      </c>
      <c r="C42" s="22"/>
      <c r="D42" s="22"/>
      <c r="E42" s="22"/>
      <c r="F42" s="22"/>
      <c r="G42" s="23"/>
      <c r="H42" s="23"/>
      <c r="I42" s="24"/>
    </row>
    <row r="43" spans="1:9" s="218" customFormat="1" x14ac:dyDescent="0.25">
      <c r="A43" s="26">
        <v>65267</v>
      </c>
      <c r="B43" s="21"/>
      <c r="C43" s="22"/>
      <c r="D43" s="22"/>
      <c r="E43" s="22"/>
      <c r="F43" s="22"/>
      <c r="G43" s="23">
        <v>5400</v>
      </c>
      <c r="H43" s="23"/>
      <c r="I43" s="24"/>
    </row>
    <row r="44" spans="1:9" ht="13.5" customHeight="1" x14ac:dyDescent="0.25">
      <c r="A44" s="26">
        <v>72111</v>
      </c>
      <c r="B44" s="21"/>
      <c r="C44" s="22"/>
      <c r="D44" s="22"/>
      <c r="E44" s="22"/>
      <c r="F44" s="22"/>
      <c r="G44" s="23">
        <v>1600</v>
      </c>
      <c r="H44" s="23"/>
      <c r="I44" s="24"/>
    </row>
    <row r="45" spans="1:9" ht="13.5" customHeight="1" x14ac:dyDescent="0.25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5" customHeight="1" x14ac:dyDescent="0.25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8" thickBot="1" x14ac:dyDescent="0.3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3">
      <c r="A48" s="32" t="s">
        <v>17</v>
      </c>
      <c r="B48" s="33">
        <v>4380826</v>
      </c>
      <c r="C48" s="34">
        <v>4000</v>
      </c>
      <c r="D48" s="35">
        <v>6025000</v>
      </c>
      <c r="E48" s="34">
        <v>15000</v>
      </c>
      <c r="F48" s="35">
        <f>+F38</f>
        <v>0</v>
      </c>
      <c r="G48" s="34">
        <v>7000</v>
      </c>
      <c r="H48" s="36">
        <v>0</v>
      </c>
      <c r="I48" s="36">
        <v>0</v>
      </c>
    </row>
    <row r="49" spans="1:9" s="1" customFormat="1" ht="28.5" customHeight="1" thickBot="1" x14ac:dyDescent="0.3">
      <c r="A49" s="32" t="s">
        <v>366</v>
      </c>
      <c r="B49" s="252">
        <f>B48+C48+D48+E48+F48+G48+I48</f>
        <v>10431826</v>
      </c>
      <c r="C49" s="253"/>
      <c r="D49" s="253"/>
      <c r="E49" s="253"/>
      <c r="F49" s="253"/>
      <c r="G49" s="253"/>
      <c r="H49" s="253"/>
      <c r="I49" s="254"/>
    </row>
    <row r="50" spans="1:9" ht="13.5" customHeight="1" x14ac:dyDescent="0.25">
      <c r="C50" s="39"/>
      <c r="D50" s="89"/>
      <c r="E50" s="91"/>
    </row>
    <row r="51" spans="1:9" ht="13.5" customHeight="1" x14ac:dyDescent="0.25">
      <c r="C51" s="39"/>
      <c r="D51" s="92"/>
      <c r="E51" s="93"/>
    </row>
    <row r="52" spans="1:9" ht="13.5" customHeight="1" x14ac:dyDescent="0.25">
      <c r="D52" s="94"/>
      <c r="E52" s="95"/>
    </row>
    <row r="53" spans="1:9" ht="13.5" customHeight="1" x14ac:dyDescent="0.25">
      <c r="D53" s="96"/>
      <c r="E53" s="97"/>
    </row>
    <row r="54" spans="1:9" ht="13.5" customHeight="1" x14ac:dyDescent="0.25">
      <c r="D54" s="89"/>
      <c r="E54" s="90"/>
    </row>
    <row r="55" spans="1:9" ht="28.5" customHeight="1" x14ac:dyDescent="0.25">
      <c r="C55" s="39"/>
      <c r="D55" s="89"/>
      <c r="E55" s="98"/>
    </row>
    <row r="56" spans="1:9" ht="13.5" customHeight="1" x14ac:dyDescent="0.25">
      <c r="C56" s="39"/>
      <c r="D56" s="89"/>
      <c r="E56" s="93"/>
    </row>
    <row r="57" spans="1:9" ht="13.5" customHeight="1" x14ac:dyDescent="0.25">
      <c r="D57" s="89"/>
      <c r="E57" s="90"/>
    </row>
    <row r="58" spans="1:9" ht="13.5" customHeight="1" x14ac:dyDescent="0.25">
      <c r="D58" s="89"/>
      <c r="E58" s="97"/>
    </row>
    <row r="59" spans="1:9" ht="13.5" customHeight="1" x14ac:dyDescent="0.25">
      <c r="D59" s="89"/>
      <c r="E59" s="90"/>
    </row>
    <row r="60" spans="1:9" ht="22.5" customHeight="1" x14ac:dyDescent="0.25">
      <c r="D60" s="89"/>
      <c r="E60" s="99"/>
    </row>
    <row r="61" spans="1:9" ht="13.5" customHeight="1" x14ac:dyDescent="0.25">
      <c r="D61" s="94"/>
      <c r="E61" s="95"/>
    </row>
    <row r="62" spans="1:9" ht="13.5" customHeight="1" x14ac:dyDescent="0.25">
      <c r="B62" s="39"/>
      <c r="D62" s="94"/>
      <c r="E62" s="100"/>
    </row>
    <row r="63" spans="1:9" ht="13.5" customHeight="1" x14ac:dyDescent="0.25">
      <c r="C63" s="39"/>
      <c r="D63" s="94"/>
      <c r="E63" s="101"/>
    </row>
    <row r="64" spans="1:9" ht="13.5" customHeight="1" x14ac:dyDescent="0.25">
      <c r="C64" s="39"/>
      <c r="D64" s="96"/>
      <c r="E64" s="93"/>
    </row>
    <row r="65" spans="1:5" ht="13.5" customHeight="1" x14ac:dyDescent="0.25">
      <c r="D65" s="89"/>
      <c r="E65" s="90"/>
    </row>
    <row r="66" spans="1:5" ht="13.5" customHeight="1" x14ac:dyDescent="0.25">
      <c r="B66" s="39"/>
      <c r="D66" s="89"/>
      <c r="E66" s="91"/>
    </row>
    <row r="67" spans="1:5" ht="13.5" customHeight="1" x14ac:dyDescent="0.25">
      <c r="C67" s="39"/>
      <c r="D67" s="89"/>
      <c r="E67" s="100"/>
    </row>
    <row r="68" spans="1:5" ht="13.5" customHeight="1" x14ac:dyDescent="0.25">
      <c r="C68" s="39"/>
      <c r="D68" s="96"/>
      <c r="E68" s="93"/>
    </row>
    <row r="69" spans="1:5" ht="13.5" customHeight="1" x14ac:dyDescent="0.25">
      <c r="D69" s="94"/>
      <c r="E69" s="90"/>
    </row>
    <row r="70" spans="1:5" ht="13.5" customHeight="1" x14ac:dyDescent="0.25">
      <c r="C70" s="39"/>
      <c r="D70" s="94"/>
      <c r="E70" s="100"/>
    </row>
    <row r="71" spans="1:5" ht="22.5" customHeight="1" x14ac:dyDescent="0.25">
      <c r="D71" s="96"/>
      <c r="E71" s="99"/>
    </row>
    <row r="72" spans="1:5" ht="13.5" customHeight="1" x14ac:dyDescent="0.25">
      <c r="D72" s="89"/>
      <c r="E72" s="90"/>
    </row>
    <row r="73" spans="1:5" ht="13.5" customHeight="1" x14ac:dyDescent="0.25">
      <c r="D73" s="96"/>
      <c r="E73" s="93"/>
    </row>
    <row r="74" spans="1:5" ht="13.5" customHeight="1" x14ac:dyDescent="0.25">
      <c r="D74" s="89"/>
      <c r="E74" s="90"/>
    </row>
    <row r="75" spans="1:5" ht="13.5" customHeight="1" x14ac:dyDescent="0.25">
      <c r="D75" s="89"/>
      <c r="E75" s="90"/>
    </row>
    <row r="76" spans="1:5" ht="13.5" customHeight="1" x14ac:dyDescent="0.25">
      <c r="A76" s="39"/>
      <c r="D76" s="102"/>
      <c r="E76" s="100"/>
    </row>
    <row r="77" spans="1:5" ht="13.5" customHeight="1" x14ac:dyDescent="0.25">
      <c r="B77" s="39"/>
      <c r="C77" s="39"/>
      <c r="D77" s="103"/>
      <c r="E77" s="100"/>
    </row>
    <row r="78" spans="1:5" ht="13.5" customHeight="1" x14ac:dyDescent="0.25">
      <c r="B78" s="39"/>
      <c r="C78" s="39"/>
      <c r="D78" s="103"/>
      <c r="E78" s="91"/>
    </row>
    <row r="79" spans="1:5" ht="13.5" customHeight="1" x14ac:dyDescent="0.25">
      <c r="B79" s="39"/>
      <c r="C79" s="39"/>
      <c r="D79" s="96"/>
      <c r="E79" s="97"/>
    </row>
    <row r="80" spans="1:5" x14ac:dyDescent="0.25">
      <c r="D80" s="89"/>
      <c r="E80" s="90"/>
    </row>
    <row r="81" spans="2:5" x14ac:dyDescent="0.25">
      <c r="B81" s="39"/>
      <c r="D81" s="89"/>
      <c r="E81" s="100"/>
    </row>
    <row r="82" spans="2:5" x14ac:dyDescent="0.25">
      <c r="C82" s="39"/>
      <c r="D82" s="89"/>
      <c r="E82" s="91"/>
    </row>
    <row r="83" spans="2:5" x14ac:dyDescent="0.25">
      <c r="C83" s="39"/>
      <c r="D83" s="96"/>
      <c r="E83" s="93"/>
    </row>
    <row r="84" spans="2:5" x14ac:dyDescent="0.25">
      <c r="D84" s="89"/>
      <c r="E84" s="90"/>
    </row>
    <row r="85" spans="2:5" x14ac:dyDescent="0.25">
      <c r="D85" s="89"/>
      <c r="E85" s="90"/>
    </row>
    <row r="86" spans="2:5" x14ac:dyDescent="0.25">
      <c r="D86" s="40"/>
      <c r="E86" s="41"/>
    </row>
    <row r="87" spans="2:5" x14ac:dyDescent="0.25">
      <c r="D87" s="89"/>
      <c r="E87" s="90"/>
    </row>
    <row r="88" spans="2:5" x14ac:dyDescent="0.25">
      <c r="D88" s="89"/>
      <c r="E88" s="90"/>
    </row>
    <row r="89" spans="2:5" x14ac:dyDescent="0.25">
      <c r="D89" s="89"/>
      <c r="E89" s="90"/>
    </row>
    <row r="90" spans="2:5" x14ac:dyDescent="0.25">
      <c r="D90" s="96"/>
      <c r="E90" s="93"/>
    </row>
    <row r="91" spans="2:5" x14ac:dyDescent="0.25">
      <c r="D91" s="89"/>
      <c r="E91" s="90"/>
    </row>
    <row r="92" spans="2:5" x14ac:dyDescent="0.25">
      <c r="D92" s="96"/>
      <c r="E92" s="93"/>
    </row>
    <row r="93" spans="2:5" x14ac:dyDescent="0.25">
      <c r="D93" s="89"/>
      <c r="E93" s="90"/>
    </row>
    <row r="94" spans="2:5" x14ac:dyDescent="0.25">
      <c r="D94" s="89"/>
      <c r="E94" s="90"/>
    </row>
    <row r="95" spans="2:5" x14ac:dyDescent="0.25">
      <c r="D95" s="89"/>
      <c r="E95" s="90"/>
    </row>
    <row r="96" spans="2:5" x14ac:dyDescent="0.25">
      <c r="D96" s="89"/>
      <c r="E96" s="90"/>
    </row>
    <row r="97" spans="1:5" ht="28.5" customHeight="1" x14ac:dyDescent="0.25">
      <c r="A97" s="104"/>
      <c r="B97" s="104"/>
      <c r="C97" s="104"/>
      <c r="D97" s="105"/>
      <c r="E97" s="42"/>
    </row>
    <row r="98" spans="1:5" x14ac:dyDescent="0.25">
      <c r="C98" s="39"/>
      <c r="D98" s="89"/>
      <c r="E98" s="91"/>
    </row>
    <row r="99" spans="1:5" x14ac:dyDescent="0.25">
      <c r="D99" s="43"/>
      <c r="E99" s="44"/>
    </row>
    <row r="100" spans="1:5" x14ac:dyDescent="0.25">
      <c r="D100" s="89"/>
      <c r="E100" s="90"/>
    </row>
    <row r="101" spans="1:5" x14ac:dyDescent="0.25">
      <c r="D101" s="40"/>
      <c r="E101" s="41"/>
    </row>
    <row r="102" spans="1:5" x14ac:dyDescent="0.25">
      <c r="D102" s="40"/>
      <c r="E102" s="41"/>
    </row>
    <row r="103" spans="1:5" x14ac:dyDescent="0.25">
      <c r="D103" s="89"/>
      <c r="E103" s="90"/>
    </row>
    <row r="104" spans="1:5" x14ac:dyDescent="0.25">
      <c r="D104" s="96"/>
      <c r="E104" s="93"/>
    </row>
    <row r="105" spans="1:5" x14ac:dyDescent="0.25">
      <c r="D105" s="89"/>
      <c r="E105" s="90"/>
    </row>
    <row r="106" spans="1:5" x14ac:dyDescent="0.25">
      <c r="D106" s="89"/>
      <c r="E106" s="90"/>
    </row>
    <row r="107" spans="1:5" x14ac:dyDescent="0.25">
      <c r="D107" s="96"/>
      <c r="E107" s="93"/>
    </row>
    <row r="108" spans="1:5" x14ac:dyDescent="0.25">
      <c r="D108" s="89"/>
      <c r="E108" s="90"/>
    </row>
    <row r="109" spans="1:5" x14ac:dyDescent="0.25">
      <c r="D109" s="40"/>
      <c r="E109" s="41"/>
    </row>
    <row r="110" spans="1:5" x14ac:dyDescent="0.25">
      <c r="D110" s="96"/>
      <c r="E110" s="44"/>
    </row>
    <row r="111" spans="1:5" x14ac:dyDescent="0.25">
      <c r="D111" s="94"/>
      <c r="E111" s="41"/>
    </row>
    <row r="112" spans="1:5" x14ac:dyDescent="0.25">
      <c r="D112" s="96"/>
      <c r="E112" s="93"/>
    </row>
    <row r="113" spans="2:5" x14ac:dyDescent="0.25">
      <c r="D113" s="89"/>
      <c r="E113" s="90"/>
    </row>
    <row r="114" spans="2:5" x14ac:dyDescent="0.25">
      <c r="C114" s="39"/>
      <c r="D114" s="89"/>
      <c r="E114" s="91"/>
    </row>
    <row r="115" spans="2:5" x14ac:dyDescent="0.25">
      <c r="D115" s="94"/>
      <c r="E115" s="93"/>
    </row>
    <row r="116" spans="2:5" x14ac:dyDescent="0.25">
      <c r="D116" s="94"/>
      <c r="E116" s="41"/>
    </row>
    <row r="117" spans="2:5" x14ac:dyDescent="0.25">
      <c r="C117" s="39"/>
      <c r="D117" s="94"/>
      <c r="E117" s="45"/>
    </row>
    <row r="118" spans="2:5" x14ac:dyDescent="0.25">
      <c r="C118" s="39"/>
      <c r="D118" s="96"/>
      <c r="E118" s="97"/>
    </row>
    <row r="119" spans="2:5" x14ac:dyDescent="0.25">
      <c r="D119" s="89"/>
      <c r="E119" s="90"/>
    </row>
    <row r="120" spans="2:5" x14ac:dyDescent="0.25">
      <c r="D120" s="43"/>
      <c r="E120" s="46"/>
    </row>
    <row r="121" spans="2:5" ht="11.25" customHeight="1" x14ac:dyDescent="0.25">
      <c r="D121" s="40"/>
      <c r="E121" s="41"/>
    </row>
    <row r="122" spans="2:5" ht="24" customHeight="1" x14ac:dyDescent="0.25">
      <c r="B122" s="39"/>
      <c r="D122" s="40"/>
      <c r="E122" s="47"/>
    </row>
    <row r="123" spans="2:5" ht="15" customHeight="1" x14ac:dyDescent="0.25">
      <c r="C123" s="39"/>
      <c r="D123" s="40"/>
      <c r="E123" s="47"/>
    </row>
    <row r="124" spans="2:5" ht="11.25" customHeight="1" x14ac:dyDescent="0.25">
      <c r="D124" s="43"/>
      <c r="E124" s="44"/>
    </row>
    <row r="125" spans="2:5" x14ac:dyDescent="0.25">
      <c r="D125" s="40"/>
      <c r="E125" s="41"/>
    </row>
    <row r="126" spans="2:5" ht="13.5" customHeight="1" x14ac:dyDescent="0.25">
      <c r="B126" s="39"/>
      <c r="D126" s="40"/>
      <c r="E126" s="48"/>
    </row>
    <row r="127" spans="2:5" ht="12.75" customHeight="1" x14ac:dyDescent="0.25">
      <c r="C127" s="39"/>
      <c r="D127" s="40"/>
      <c r="E127" s="91"/>
    </row>
    <row r="128" spans="2:5" ht="12.75" customHeight="1" x14ac:dyDescent="0.25">
      <c r="C128" s="39"/>
      <c r="D128" s="96"/>
      <c r="E128" s="97"/>
    </row>
    <row r="129" spans="1:5" x14ac:dyDescent="0.25">
      <c r="D129" s="89"/>
      <c r="E129" s="90"/>
    </row>
    <row r="130" spans="1:5" x14ac:dyDescent="0.25">
      <c r="C130" s="39"/>
      <c r="D130" s="89"/>
      <c r="E130" s="45"/>
    </row>
    <row r="131" spans="1:5" x14ac:dyDescent="0.25">
      <c r="D131" s="43"/>
      <c r="E131" s="44"/>
    </row>
    <row r="132" spans="1:5" x14ac:dyDescent="0.25">
      <c r="D132" s="40"/>
      <c r="E132" s="41"/>
    </row>
    <row r="133" spans="1:5" x14ac:dyDescent="0.25">
      <c r="D133" s="89"/>
      <c r="E133" s="90"/>
    </row>
    <row r="134" spans="1:5" ht="19.5" customHeight="1" x14ac:dyDescent="0.25">
      <c r="A134" s="100"/>
      <c r="B134" s="63"/>
      <c r="C134" s="63"/>
      <c r="D134" s="63"/>
      <c r="E134" s="100"/>
    </row>
    <row r="135" spans="1:5" ht="15" customHeight="1" x14ac:dyDescent="0.25">
      <c r="A135" s="39"/>
      <c r="D135" s="102"/>
      <c r="E135" s="100"/>
    </row>
    <row r="136" spans="1:5" x14ac:dyDescent="0.25">
      <c r="A136" s="39"/>
      <c r="B136" s="39"/>
      <c r="D136" s="102"/>
      <c r="E136" s="91"/>
    </row>
    <row r="137" spans="1:5" x14ac:dyDescent="0.25">
      <c r="C137" s="39"/>
      <c r="D137" s="89"/>
      <c r="E137" s="100"/>
    </row>
    <row r="138" spans="1:5" x14ac:dyDescent="0.25">
      <c r="D138" s="92"/>
      <c r="E138" s="93"/>
    </row>
    <row r="139" spans="1:5" x14ac:dyDescent="0.25">
      <c r="B139" s="39"/>
      <c r="D139" s="89"/>
      <c r="E139" s="91"/>
    </row>
    <row r="140" spans="1:5" x14ac:dyDescent="0.25">
      <c r="C140" s="39"/>
      <c r="D140" s="89"/>
      <c r="E140" s="91"/>
    </row>
    <row r="141" spans="1:5" x14ac:dyDescent="0.25">
      <c r="D141" s="96"/>
      <c r="E141" s="97"/>
    </row>
    <row r="142" spans="1:5" ht="22.5" customHeight="1" x14ac:dyDescent="0.25">
      <c r="C142" s="39"/>
      <c r="D142" s="89"/>
      <c r="E142" s="98"/>
    </row>
    <row r="143" spans="1:5" x14ac:dyDescent="0.25">
      <c r="D143" s="89"/>
      <c r="E143" s="97"/>
    </row>
    <row r="144" spans="1:5" x14ac:dyDescent="0.25">
      <c r="B144" s="39"/>
      <c r="D144" s="94"/>
      <c r="E144" s="100"/>
    </row>
    <row r="145" spans="1:5" x14ac:dyDescent="0.25">
      <c r="C145" s="39"/>
      <c r="D145" s="94"/>
      <c r="E145" s="101"/>
    </row>
    <row r="146" spans="1:5" x14ac:dyDescent="0.25">
      <c r="D146" s="96"/>
      <c r="E146" s="93"/>
    </row>
    <row r="147" spans="1:5" ht="13.5" customHeight="1" x14ac:dyDescent="0.25">
      <c r="A147" s="39"/>
      <c r="D147" s="102"/>
      <c r="E147" s="100"/>
    </row>
    <row r="148" spans="1:5" ht="13.5" customHeight="1" x14ac:dyDescent="0.25">
      <c r="B148" s="39"/>
      <c r="D148" s="89"/>
      <c r="E148" s="100"/>
    </row>
    <row r="149" spans="1:5" ht="13.5" customHeight="1" x14ac:dyDescent="0.25">
      <c r="C149" s="39"/>
      <c r="D149" s="89"/>
      <c r="E149" s="91"/>
    </row>
    <row r="150" spans="1:5" x14ac:dyDescent="0.25">
      <c r="C150" s="39"/>
      <c r="D150" s="96"/>
      <c r="E150" s="93"/>
    </row>
    <row r="151" spans="1:5" x14ac:dyDescent="0.25">
      <c r="C151" s="39"/>
      <c r="D151" s="89"/>
      <c r="E151" s="91"/>
    </row>
    <row r="152" spans="1:5" x14ac:dyDescent="0.25">
      <c r="D152" s="43"/>
      <c r="E152" s="44"/>
    </row>
    <row r="153" spans="1:5" x14ac:dyDescent="0.25">
      <c r="C153" s="39"/>
      <c r="D153" s="94"/>
      <c r="E153" s="45"/>
    </row>
    <row r="154" spans="1:5" x14ac:dyDescent="0.25">
      <c r="C154" s="39"/>
      <c r="D154" s="96"/>
      <c r="E154" s="97"/>
    </row>
    <row r="155" spans="1:5" x14ac:dyDescent="0.25">
      <c r="D155" s="43"/>
      <c r="E155" s="49"/>
    </row>
    <row r="156" spans="1:5" x14ac:dyDescent="0.25">
      <c r="B156" s="39"/>
      <c r="D156" s="40"/>
      <c r="E156" s="48"/>
    </row>
    <row r="157" spans="1:5" x14ac:dyDescent="0.25">
      <c r="C157" s="39"/>
      <c r="D157" s="40"/>
      <c r="E157" s="91"/>
    </row>
    <row r="158" spans="1:5" x14ac:dyDescent="0.25">
      <c r="C158" s="39"/>
      <c r="D158" s="96"/>
      <c r="E158" s="97"/>
    </row>
    <row r="159" spans="1:5" x14ac:dyDescent="0.25">
      <c r="C159" s="39"/>
      <c r="D159" s="96"/>
      <c r="E159" s="97"/>
    </row>
    <row r="160" spans="1:5" x14ac:dyDescent="0.25">
      <c r="D160" s="89"/>
      <c r="E160" s="90"/>
    </row>
    <row r="161" spans="1:5" ht="18" customHeight="1" x14ac:dyDescent="0.25">
      <c r="A161" s="246"/>
      <c r="B161" s="247"/>
      <c r="C161" s="247"/>
      <c r="D161" s="247"/>
      <c r="E161" s="247"/>
    </row>
    <row r="162" spans="1:5" ht="28.5" customHeight="1" x14ac:dyDescent="0.25">
      <c r="A162" s="104"/>
      <c r="B162" s="104"/>
      <c r="C162" s="104"/>
      <c r="D162" s="105"/>
      <c r="E162" s="42"/>
    </row>
    <row r="164" spans="1:5" x14ac:dyDescent="0.25">
      <c r="A164" s="39"/>
      <c r="B164" s="39"/>
      <c r="C164" s="39"/>
      <c r="D164" s="51"/>
      <c r="E164" s="12"/>
    </row>
    <row r="165" spans="1:5" x14ac:dyDescent="0.25">
      <c r="A165" s="39"/>
      <c r="B165" s="39"/>
      <c r="C165" s="39"/>
      <c r="D165" s="51"/>
      <c r="E165" s="12"/>
    </row>
    <row r="166" spans="1:5" ht="17.25" customHeight="1" x14ac:dyDescent="0.25">
      <c r="A166" s="39"/>
      <c r="B166" s="39"/>
      <c r="C166" s="39"/>
      <c r="D166" s="51"/>
      <c r="E166" s="12"/>
    </row>
    <row r="167" spans="1:5" ht="13.5" customHeight="1" x14ac:dyDescent="0.25">
      <c r="A167" s="39"/>
      <c r="B167" s="39"/>
      <c r="C167" s="39"/>
      <c r="D167" s="51"/>
      <c r="E167" s="12"/>
    </row>
    <row r="168" spans="1:5" x14ac:dyDescent="0.25">
      <c r="A168" s="39"/>
      <c r="B168" s="39"/>
      <c r="C168" s="39"/>
      <c r="D168" s="51"/>
      <c r="E168" s="12"/>
    </row>
    <row r="169" spans="1:5" x14ac:dyDescent="0.25">
      <c r="A169" s="39"/>
      <c r="B169" s="39"/>
      <c r="C169" s="39"/>
    </row>
    <row r="170" spans="1:5" x14ac:dyDescent="0.25">
      <c r="A170" s="39"/>
      <c r="B170" s="39"/>
      <c r="C170" s="39"/>
      <c r="D170" s="51"/>
      <c r="E170" s="12"/>
    </row>
    <row r="171" spans="1:5" x14ac:dyDescent="0.25">
      <c r="A171" s="39"/>
      <c r="B171" s="39"/>
      <c r="C171" s="39"/>
      <c r="D171" s="51"/>
      <c r="E171" s="52"/>
    </row>
    <row r="172" spans="1:5" x14ac:dyDescent="0.25">
      <c r="A172" s="39"/>
      <c r="B172" s="39"/>
      <c r="C172" s="39"/>
      <c r="D172" s="51"/>
      <c r="E172" s="12"/>
    </row>
    <row r="173" spans="1:5" ht="22.5" customHeight="1" x14ac:dyDescent="0.25">
      <c r="A173" s="39"/>
      <c r="B173" s="39"/>
      <c r="C173" s="39"/>
      <c r="D173" s="51"/>
      <c r="E173" s="98"/>
    </row>
    <row r="174" spans="1:5" ht="22.5" customHeight="1" x14ac:dyDescent="0.25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4"/>
  <sheetViews>
    <sheetView topLeftCell="A61" zoomScaleNormal="100" workbookViewId="0">
      <selection activeCell="E73" sqref="E73"/>
    </sheetView>
  </sheetViews>
  <sheetFormatPr defaultColWidth="11.44140625" defaultRowHeight="13.2" x14ac:dyDescent="0.25"/>
  <cols>
    <col min="1" max="1" width="11.44140625" style="55" bestFit="1" customWidth="1"/>
    <col min="2" max="2" width="41.21875" style="57" customWidth="1"/>
    <col min="3" max="3" width="14.33203125" style="184" customWidth="1"/>
    <col min="4" max="4" width="11.44140625" style="2" bestFit="1" customWidth="1"/>
    <col min="5" max="5" width="12.44140625" style="2" bestFit="1" customWidth="1"/>
    <col min="6" max="6" width="14.109375" style="2" bestFit="1" customWidth="1"/>
    <col min="7" max="7" width="7.109375" style="2" customWidth="1"/>
    <col min="8" max="8" width="7.5546875" style="2" bestFit="1" customWidth="1"/>
    <col min="9" max="9" width="14.33203125" style="2" customWidth="1"/>
    <col min="10" max="10" width="10" style="2" bestFit="1" customWidth="1"/>
    <col min="11" max="11" width="10" style="2" customWidth="1"/>
    <col min="12" max="12" width="11.44140625" style="55" bestFit="1" customWidth="1"/>
    <col min="13" max="13" width="41.21875" style="57" customWidth="1"/>
    <col min="14" max="14" width="12.33203125" style="2" bestFit="1" customWidth="1"/>
    <col min="15" max="15" width="11.44140625" style="2" bestFit="1" customWidth="1"/>
    <col min="16" max="16" width="12.44140625" style="2" bestFit="1" customWidth="1"/>
    <col min="17" max="17" width="14.109375" style="2" bestFit="1" customWidth="1"/>
    <col min="18" max="18" width="7.109375" style="2" customWidth="1"/>
    <col min="19" max="19" width="7.5546875" style="2" bestFit="1" customWidth="1"/>
    <col min="20" max="20" width="14.33203125" style="2" customWidth="1"/>
    <col min="21" max="21" width="10" style="2" bestFit="1" customWidth="1"/>
    <col min="22" max="23" width="10" style="2" customWidth="1"/>
    <col min="24" max="24" width="11.44140625" style="55" bestFit="1" customWidth="1"/>
    <col min="25" max="25" width="41.21875" style="57" customWidth="1"/>
    <col min="26" max="26" width="12.33203125" style="2" bestFit="1" customWidth="1"/>
    <col min="27" max="27" width="11.44140625" style="2" bestFit="1" customWidth="1"/>
    <col min="28" max="28" width="12.44140625" style="2" bestFit="1" customWidth="1"/>
    <col min="29" max="29" width="14.109375" style="2" bestFit="1" customWidth="1"/>
    <col min="30" max="30" width="7.109375" style="2" customWidth="1"/>
    <col min="31" max="31" width="7.5546875" style="2" bestFit="1" customWidth="1"/>
    <col min="32" max="33" width="14.33203125" style="2" customWidth="1"/>
    <col min="34" max="34" width="10" style="2" bestFit="1" customWidth="1"/>
    <col min="35" max="16384" width="11.44140625" style="10"/>
  </cols>
  <sheetData>
    <row r="1" spans="1:34" ht="24" customHeight="1" x14ac:dyDescent="0.25">
      <c r="A1" s="261" t="s">
        <v>18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6" x14ac:dyDescent="0.25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51" x14ac:dyDescent="0.25">
      <c r="A3" s="170" t="s">
        <v>19</v>
      </c>
      <c r="B3" s="11" t="s">
        <v>20</v>
      </c>
      <c r="C3" s="183" t="s">
        <v>370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300</v>
      </c>
      <c r="J3" s="131" t="s">
        <v>16</v>
      </c>
      <c r="K3" s="131" t="s">
        <v>331</v>
      </c>
      <c r="L3" s="170" t="s">
        <v>19</v>
      </c>
      <c r="M3" s="11" t="s">
        <v>20</v>
      </c>
      <c r="N3" s="134" t="s">
        <v>340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300</v>
      </c>
      <c r="U3" s="135" t="s">
        <v>16</v>
      </c>
      <c r="V3" s="135" t="s">
        <v>331</v>
      </c>
      <c r="W3" s="135"/>
      <c r="X3" s="170" t="s">
        <v>19</v>
      </c>
      <c r="Y3" s="11" t="s">
        <v>20</v>
      </c>
      <c r="Z3" s="132" t="s">
        <v>371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300</v>
      </c>
      <c r="AG3" s="133" t="s">
        <v>16</v>
      </c>
      <c r="AH3" s="133" t="s">
        <v>331</v>
      </c>
    </row>
    <row r="4" spans="1:34" x14ac:dyDescent="0.25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5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5">
      <c r="A6" s="262" t="s">
        <v>358</v>
      </c>
      <c r="B6" s="262"/>
      <c r="C6" s="263">
        <f>SUM(D6:J7)</f>
        <v>10762910</v>
      </c>
      <c r="D6" s="263">
        <f>SUM(D9+D62)</f>
        <v>4711910</v>
      </c>
      <c r="E6" s="263">
        <f t="shared" ref="E6:AH6" si="0">SUM(E9+E62)</f>
        <v>4000</v>
      </c>
      <c r="F6" s="263">
        <f t="shared" si="0"/>
        <v>6025000</v>
      </c>
      <c r="G6" s="263">
        <f t="shared" si="0"/>
        <v>15000</v>
      </c>
      <c r="H6" s="263">
        <f t="shared" si="0"/>
        <v>0</v>
      </c>
      <c r="I6" s="263">
        <f t="shared" si="0"/>
        <v>7000</v>
      </c>
      <c r="J6" s="263">
        <f t="shared" si="0"/>
        <v>0</v>
      </c>
      <c r="K6" s="263">
        <f t="shared" si="0"/>
        <v>0</v>
      </c>
      <c r="L6" s="216"/>
      <c r="M6" s="216"/>
      <c r="N6" s="263">
        <f>SUM(O6:U7)</f>
        <v>10609826</v>
      </c>
      <c r="O6" s="263">
        <f t="shared" si="0"/>
        <v>4558826</v>
      </c>
      <c r="P6" s="263">
        <f t="shared" si="0"/>
        <v>4000</v>
      </c>
      <c r="Q6" s="263">
        <f t="shared" si="0"/>
        <v>6025000</v>
      </c>
      <c r="R6" s="263">
        <f t="shared" si="0"/>
        <v>15000</v>
      </c>
      <c r="S6" s="263">
        <f t="shared" si="0"/>
        <v>0</v>
      </c>
      <c r="T6" s="263">
        <f t="shared" si="0"/>
        <v>7000</v>
      </c>
      <c r="U6" s="263">
        <f t="shared" si="0"/>
        <v>0</v>
      </c>
      <c r="V6" s="263">
        <f t="shared" si="0"/>
        <v>0</v>
      </c>
      <c r="W6" s="216"/>
      <c r="X6" s="216"/>
      <c r="Y6" s="216"/>
      <c r="Z6" s="263">
        <f>SUM(AA6:AG7)</f>
        <v>10431826</v>
      </c>
      <c r="AA6" s="263">
        <f t="shared" si="0"/>
        <v>4380826</v>
      </c>
      <c r="AB6" s="263">
        <f t="shared" si="0"/>
        <v>4000</v>
      </c>
      <c r="AC6" s="263">
        <f t="shared" si="0"/>
        <v>6025000</v>
      </c>
      <c r="AD6" s="263">
        <f t="shared" si="0"/>
        <v>15000</v>
      </c>
      <c r="AE6" s="263">
        <f t="shared" si="0"/>
        <v>0</v>
      </c>
      <c r="AF6" s="263">
        <f t="shared" si="0"/>
        <v>7000</v>
      </c>
      <c r="AG6" s="263">
        <f t="shared" si="0"/>
        <v>0</v>
      </c>
      <c r="AH6" s="263">
        <f t="shared" si="0"/>
        <v>0</v>
      </c>
    </row>
    <row r="7" spans="1:34" s="12" customFormat="1" x14ac:dyDescent="0.25">
      <c r="A7" s="262"/>
      <c r="B7" s="262"/>
      <c r="C7" s="263"/>
      <c r="D7" s="263"/>
      <c r="E7" s="263"/>
      <c r="F7" s="263"/>
      <c r="G7" s="263"/>
      <c r="H7" s="263"/>
      <c r="I7" s="263"/>
      <c r="J7" s="263"/>
      <c r="K7" s="263"/>
      <c r="L7" s="216"/>
      <c r="M7" s="216"/>
      <c r="N7" s="263"/>
      <c r="O7" s="263"/>
      <c r="P7" s="263"/>
      <c r="Q7" s="263"/>
      <c r="R7" s="263"/>
      <c r="S7" s="263"/>
      <c r="T7" s="263"/>
      <c r="U7" s="263"/>
      <c r="V7" s="263"/>
      <c r="W7" s="216"/>
      <c r="X7" s="216"/>
      <c r="Y7" s="216"/>
      <c r="Z7" s="263"/>
      <c r="AA7" s="263"/>
      <c r="AB7" s="263"/>
      <c r="AC7" s="263"/>
      <c r="AD7" s="263"/>
      <c r="AE7" s="263"/>
      <c r="AF7" s="263"/>
      <c r="AG7" s="263"/>
      <c r="AH7" s="263"/>
    </row>
    <row r="8" spans="1:34" x14ac:dyDescent="0.25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6.4" x14ac:dyDescent="0.25">
      <c r="A9" s="87" t="s">
        <v>41</v>
      </c>
      <c r="B9" s="88" t="s">
        <v>341</v>
      </c>
      <c r="C9" s="191">
        <f>SUM(D9:J9)</f>
        <v>9927885</v>
      </c>
      <c r="D9" s="191">
        <f t="shared" ref="D9:AH9" si="1">SUM(D11)</f>
        <v>3876885</v>
      </c>
      <c r="E9" s="191">
        <f t="shared" si="1"/>
        <v>4000</v>
      </c>
      <c r="F9" s="191">
        <f t="shared" si="1"/>
        <v>6025000</v>
      </c>
      <c r="G9" s="191">
        <f t="shared" si="1"/>
        <v>15000</v>
      </c>
      <c r="H9" s="191">
        <f t="shared" si="1"/>
        <v>0</v>
      </c>
      <c r="I9" s="191">
        <f t="shared" si="1"/>
        <v>7000</v>
      </c>
      <c r="J9" s="191">
        <f t="shared" si="1"/>
        <v>0</v>
      </c>
      <c r="K9" s="191">
        <f t="shared" si="1"/>
        <v>0</v>
      </c>
      <c r="L9" s="87" t="s">
        <v>41</v>
      </c>
      <c r="M9" s="88" t="s">
        <v>341</v>
      </c>
      <c r="N9" s="191">
        <f>SUM(O9:U9)</f>
        <v>9927885</v>
      </c>
      <c r="O9" s="191">
        <f t="shared" si="1"/>
        <v>3876885</v>
      </c>
      <c r="P9" s="191">
        <f t="shared" si="1"/>
        <v>4000</v>
      </c>
      <c r="Q9" s="191">
        <f t="shared" si="1"/>
        <v>6025000</v>
      </c>
      <c r="R9" s="191">
        <f t="shared" si="1"/>
        <v>15000</v>
      </c>
      <c r="S9" s="191">
        <f t="shared" si="1"/>
        <v>0</v>
      </c>
      <c r="T9" s="191">
        <f t="shared" si="1"/>
        <v>7000</v>
      </c>
      <c r="U9" s="191">
        <f t="shared" si="1"/>
        <v>0</v>
      </c>
      <c r="V9" s="191">
        <f t="shared" si="1"/>
        <v>0</v>
      </c>
      <c r="W9" s="191"/>
      <c r="X9" s="87" t="s">
        <v>41</v>
      </c>
      <c r="Y9" s="88" t="s">
        <v>341</v>
      </c>
      <c r="Z9" s="191">
        <f>SUM(AA9:AG9)</f>
        <v>9927885</v>
      </c>
      <c r="AA9" s="191">
        <f t="shared" si="1"/>
        <v>3876885</v>
      </c>
      <c r="AB9" s="191">
        <f t="shared" si="1"/>
        <v>4000</v>
      </c>
      <c r="AC9" s="191">
        <f t="shared" si="1"/>
        <v>6025000</v>
      </c>
      <c r="AD9" s="191">
        <f t="shared" si="1"/>
        <v>15000</v>
      </c>
      <c r="AE9" s="191">
        <f t="shared" si="1"/>
        <v>0</v>
      </c>
      <c r="AF9" s="191">
        <f t="shared" si="1"/>
        <v>7000</v>
      </c>
      <c r="AG9" s="191">
        <f t="shared" si="1"/>
        <v>0</v>
      </c>
      <c r="AH9" s="191">
        <f t="shared" si="1"/>
        <v>0</v>
      </c>
    </row>
    <row r="10" spans="1:34" s="188" customFormat="1" x14ac:dyDescent="0.25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5" customHeight="1" x14ac:dyDescent="0.25">
      <c r="A11" s="257" t="s">
        <v>40</v>
      </c>
      <c r="B11" s="256" t="s">
        <v>342</v>
      </c>
      <c r="C11" s="259">
        <f>SUM(D11:J12)</f>
        <v>9927885</v>
      </c>
      <c r="D11" s="259">
        <f t="shared" ref="D11:Q11" si="2">SUM(D14+D21+D45+D50+D52+D56+D58)</f>
        <v>3876885</v>
      </c>
      <c r="E11" s="259">
        <f t="shared" si="2"/>
        <v>4000</v>
      </c>
      <c r="F11" s="259">
        <f t="shared" si="2"/>
        <v>6025000</v>
      </c>
      <c r="G11" s="259">
        <f t="shared" si="2"/>
        <v>15000</v>
      </c>
      <c r="H11" s="259">
        <f t="shared" si="2"/>
        <v>0</v>
      </c>
      <c r="I11" s="259">
        <f t="shared" si="2"/>
        <v>7000</v>
      </c>
      <c r="J11" s="259">
        <f t="shared" si="2"/>
        <v>0</v>
      </c>
      <c r="K11" s="259">
        <f t="shared" si="2"/>
        <v>0</v>
      </c>
      <c r="L11" s="257" t="s">
        <v>40</v>
      </c>
      <c r="M11" s="256" t="s">
        <v>342</v>
      </c>
      <c r="N11" s="259">
        <f>SUM(O11:U12)</f>
        <v>9927885</v>
      </c>
      <c r="O11" s="259">
        <f t="shared" si="2"/>
        <v>3876885</v>
      </c>
      <c r="P11" s="259">
        <f t="shared" si="2"/>
        <v>4000</v>
      </c>
      <c r="Q11" s="259">
        <f t="shared" si="2"/>
        <v>6025000</v>
      </c>
      <c r="R11" s="259">
        <f t="shared" ref="R11:AH11" si="3">SUM(R14+R21+R45+R50+R52+R56+R58)</f>
        <v>15000</v>
      </c>
      <c r="S11" s="259">
        <f t="shared" si="3"/>
        <v>0</v>
      </c>
      <c r="T11" s="259">
        <f t="shared" si="3"/>
        <v>7000</v>
      </c>
      <c r="U11" s="259">
        <f t="shared" si="3"/>
        <v>0</v>
      </c>
      <c r="V11" s="259">
        <f t="shared" si="3"/>
        <v>0</v>
      </c>
      <c r="W11" s="214"/>
      <c r="X11" s="257" t="s">
        <v>40</v>
      </c>
      <c r="Y11" s="256" t="s">
        <v>342</v>
      </c>
      <c r="Z11" s="259">
        <f>SUM(AA11:AG12)</f>
        <v>9927885</v>
      </c>
      <c r="AA11" s="259">
        <f t="shared" si="3"/>
        <v>3876885</v>
      </c>
      <c r="AB11" s="259">
        <f t="shared" si="3"/>
        <v>4000</v>
      </c>
      <c r="AC11" s="259">
        <f t="shared" si="3"/>
        <v>6025000</v>
      </c>
      <c r="AD11" s="259">
        <f t="shared" si="3"/>
        <v>15000</v>
      </c>
      <c r="AE11" s="259">
        <f t="shared" si="3"/>
        <v>0</v>
      </c>
      <c r="AF11" s="259">
        <f t="shared" si="3"/>
        <v>7000</v>
      </c>
      <c r="AG11" s="259">
        <f t="shared" si="3"/>
        <v>0</v>
      </c>
      <c r="AH11" s="259">
        <f t="shared" si="3"/>
        <v>0</v>
      </c>
    </row>
    <row r="12" spans="1:34" s="12" customFormat="1" ht="15.45" customHeight="1" x14ac:dyDescent="0.25">
      <c r="A12" s="257"/>
      <c r="B12" s="256"/>
      <c r="C12" s="259"/>
      <c r="D12" s="259"/>
      <c r="E12" s="259"/>
      <c r="F12" s="259"/>
      <c r="G12" s="259"/>
      <c r="H12" s="259"/>
      <c r="I12" s="259"/>
      <c r="J12" s="259"/>
      <c r="K12" s="259"/>
      <c r="L12" s="257"/>
      <c r="M12" s="256"/>
      <c r="N12" s="259"/>
      <c r="O12" s="259"/>
      <c r="P12" s="259"/>
      <c r="Q12" s="259"/>
      <c r="R12" s="259"/>
      <c r="S12" s="259"/>
      <c r="T12" s="259"/>
      <c r="U12" s="259"/>
      <c r="V12" s="259"/>
      <c r="W12" s="214"/>
      <c r="X12" s="257"/>
      <c r="Y12" s="256"/>
      <c r="Z12" s="259"/>
      <c r="AA12" s="259"/>
      <c r="AB12" s="259"/>
      <c r="AC12" s="259"/>
      <c r="AD12" s="259"/>
      <c r="AE12" s="259"/>
      <c r="AF12" s="259"/>
      <c r="AG12" s="259"/>
      <c r="AH12" s="259"/>
    </row>
    <row r="13" spans="1:34" s="188" customFormat="1" ht="12.45" customHeight="1" x14ac:dyDescent="0.25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5">
      <c r="A14" s="128">
        <v>31</v>
      </c>
      <c r="B14" s="129" t="s">
        <v>343</v>
      </c>
      <c r="C14" s="192">
        <f>SUM(D14:J14)</f>
        <v>6365000</v>
      </c>
      <c r="D14" s="192">
        <f t="shared" ref="D14:AH14" si="4">SUM(D15:D20)</f>
        <v>2941458</v>
      </c>
      <c r="E14" s="192">
        <f t="shared" si="4"/>
        <v>0</v>
      </c>
      <c r="F14" s="192">
        <f t="shared" si="4"/>
        <v>3423542</v>
      </c>
      <c r="G14" s="192">
        <f t="shared" si="4"/>
        <v>0</v>
      </c>
      <c r="H14" s="192">
        <f t="shared" si="4"/>
        <v>0</v>
      </c>
      <c r="I14" s="192">
        <f t="shared" si="4"/>
        <v>0</v>
      </c>
      <c r="J14" s="192">
        <f t="shared" si="4"/>
        <v>0</v>
      </c>
      <c r="K14" s="192">
        <f t="shared" si="4"/>
        <v>0</v>
      </c>
      <c r="L14" s="128">
        <v>31</v>
      </c>
      <c r="M14" s="129" t="s">
        <v>343</v>
      </c>
      <c r="N14" s="192">
        <f>SUM(O14:U14)</f>
        <v>6365000</v>
      </c>
      <c r="O14" s="192">
        <f t="shared" si="4"/>
        <v>2941458</v>
      </c>
      <c r="P14" s="192">
        <f t="shared" si="4"/>
        <v>0</v>
      </c>
      <c r="Q14" s="192">
        <f t="shared" si="4"/>
        <v>3423542</v>
      </c>
      <c r="R14" s="192">
        <f t="shared" si="4"/>
        <v>0</v>
      </c>
      <c r="S14" s="192">
        <f t="shared" si="4"/>
        <v>0</v>
      </c>
      <c r="T14" s="192">
        <f t="shared" si="4"/>
        <v>0</v>
      </c>
      <c r="U14" s="192">
        <f t="shared" si="4"/>
        <v>0</v>
      </c>
      <c r="V14" s="192">
        <f t="shared" si="4"/>
        <v>0</v>
      </c>
      <c r="W14" s="214"/>
      <c r="X14" s="128">
        <v>31</v>
      </c>
      <c r="Y14" s="129" t="s">
        <v>343</v>
      </c>
      <c r="Z14" s="214">
        <f>SUM(AA14:AG14)</f>
        <v>6365000</v>
      </c>
      <c r="AA14" s="192">
        <f t="shared" si="4"/>
        <v>2941458</v>
      </c>
      <c r="AB14" s="192">
        <f t="shared" si="4"/>
        <v>0</v>
      </c>
      <c r="AC14" s="192">
        <f t="shared" si="4"/>
        <v>3423542</v>
      </c>
      <c r="AD14" s="192">
        <f t="shared" si="4"/>
        <v>0</v>
      </c>
      <c r="AE14" s="192">
        <f t="shared" si="4"/>
        <v>0</v>
      </c>
      <c r="AF14" s="192">
        <f t="shared" si="4"/>
        <v>0</v>
      </c>
      <c r="AG14" s="192">
        <f t="shared" si="4"/>
        <v>0</v>
      </c>
      <c r="AH14" s="192">
        <f t="shared" si="4"/>
        <v>0</v>
      </c>
    </row>
    <row r="15" spans="1:34" s="188" customFormat="1" x14ac:dyDescent="0.25">
      <c r="A15" s="53">
        <v>3111</v>
      </c>
      <c r="B15" s="14" t="s">
        <v>45</v>
      </c>
      <c r="C15" s="193">
        <f t="shared" ref="C15:C20" si="5">SUM(D15:J15)</f>
        <v>3591142</v>
      </c>
      <c r="D15" s="189">
        <v>2241458</v>
      </c>
      <c r="E15" s="189"/>
      <c r="F15" s="189">
        <v>1349684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20" si="6">SUM(O15:U15)</f>
        <v>3591142</v>
      </c>
      <c r="O15" s="189">
        <v>2241458</v>
      </c>
      <c r="P15" s="189"/>
      <c r="Q15" s="189">
        <v>1349684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61" si="7">SUM(AA15:AG15)</f>
        <v>3591142</v>
      </c>
      <c r="AA15" s="189">
        <v>2241458</v>
      </c>
      <c r="AB15" s="189"/>
      <c r="AC15" s="189">
        <v>1349684</v>
      </c>
      <c r="AD15" s="189"/>
      <c r="AE15" s="189"/>
      <c r="AF15" s="189"/>
      <c r="AG15" s="189"/>
      <c r="AH15" s="189"/>
    </row>
    <row r="16" spans="1:34" s="188" customFormat="1" x14ac:dyDescent="0.25">
      <c r="A16" s="53">
        <v>3114</v>
      </c>
      <c r="B16" s="14" t="s">
        <v>62</v>
      </c>
      <c r="C16" s="193">
        <f t="shared" si="5"/>
        <v>1540161</v>
      </c>
      <c r="D16" s="189">
        <v>300000</v>
      </c>
      <c r="E16" s="189"/>
      <c r="F16" s="189">
        <v>1240161</v>
      </c>
      <c r="G16" s="189"/>
      <c r="H16" s="189"/>
      <c r="I16" s="189"/>
      <c r="J16" s="189"/>
      <c r="K16" s="189"/>
      <c r="L16" s="53">
        <v>3114</v>
      </c>
      <c r="M16" s="14" t="s">
        <v>62</v>
      </c>
      <c r="N16" s="189">
        <f t="shared" si="6"/>
        <v>1540161</v>
      </c>
      <c r="O16" s="189">
        <v>300000</v>
      </c>
      <c r="P16" s="189"/>
      <c r="Q16" s="189">
        <v>1240161</v>
      </c>
      <c r="R16" s="189"/>
      <c r="S16" s="189"/>
      <c r="T16" s="189"/>
      <c r="U16" s="189"/>
      <c r="V16" s="189"/>
      <c r="W16" s="189"/>
      <c r="X16" s="53">
        <v>3114</v>
      </c>
      <c r="Y16" s="14" t="s">
        <v>62</v>
      </c>
      <c r="Z16" s="189">
        <f t="shared" si="7"/>
        <v>1540161</v>
      </c>
      <c r="AA16" s="189">
        <v>300000</v>
      </c>
      <c r="AB16" s="189"/>
      <c r="AC16" s="189">
        <v>1240161</v>
      </c>
      <c r="AD16" s="189"/>
      <c r="AE16" s="189"/>
      <c r="AF16" s="189"/>
      <c r="AG16" s="189"/>
      <c r="AH16" s="189"/>
    </row>
    <row r="17" spans="1:34" s="188" customFormat="1" x14ac:dyDescent="0.25">
      <c r="A17" s="53">
        <v>3121</v>
      </c>
      <c r="B17" s="14" t="s">
        <v>24</v>
      </c>
      <c r="C17" s="193">
        <f>SUM(D17:K17)</f>
        <v>300000</v>
      </c>
      <c r="D17" s="189"/>
      <c r="E17" s="189"/>
      <c r="F17" s="189">
        <v>300000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6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7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5">
      <c r="A18" s="53">
        <v>3131</v>
      </c>
      <c r="B18" s="14" t="s">
        <v>351</v>
      </c>
      <c r="C18" s="193">
        <f>SUM(D18:K18)</f>
        <v>6000</v>
      </c>
      <c r="D18" s="189"/>
      <c r="E18" s="189"/>
      <c r="F18" s="189">
        <v>6000</v>
      </c>
      <c r="G18" s="189"/>
      <c r="H18" s="189"/>
      <c r="I18" s="38"/>
      <c r="J18" s="189"/>
      <c r="K18" s="189"/>
      <c r="L18" s="53">
        <v>3131</v>
      </c>
      <c r="M18" s="14" t="s">
        <v>351</v>
      </c>
      <c r="N18" s="189">
        <f t="shared" si="6"/>
        <v>6000</v>
      </c>
      <c r="O18" s="189"/>
      <c r="P18" s="189"/>
      <c r="Q18" s="189">
        <v>6000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351</v>
      </c>
      <c r="Z18" s="189">
        <f t="shared" si="7"/>
        <v>6000</v>
      </c>
      <c r="AA18" s="189"/>
      <c r="AB18" s="189"/>
      <c r="AC18" s="189">
        <v>6000</v>
      </c>
      <c r="AD18" s="189"/>
      <c r="AE18" s="189"/>
      <c r="AF18" s="189"/>
      <c r="AG18" s="189"/>
      <c r="AH18" s="189"/>
    </row>
    <row r="19" spans="1:34" s="188" customFormat="1" x14ac:dyDescent="0.25">
      <c r="A19" s="53">
        <v>3132</v>
      </c>
      <c r="B19" s="14" t="s">
        <v>46</v>
      </c>
      <c r="C19" s="193">
        <f>SUM(D19:K19)</f>
        <v>861142</v>
      </c>
      <c r="D19" s="189">
        <v>400000</v>
      </c>
      <c r="E19" s="189"/>
      <c r="F19" s="189">
        <v>461142</v>
      </c>
      <c r="G19" s="189"/>
      <c r="H19" s="189"/>
      <c r="I19" s="38"/>
      <c r="J19" s="189"/>
      <c r="K19" s="189"/>
      <c r="L19" s="53">
        <v>3132</v>
      </c>
      <c r="M19" s="14" t="s">
        <v>46</v>
      </c>
      <c r="N19" s="189">
        <f t="shared" si="6"/>
        <v>861142</v>
      </c>
      <c r="O19" s="189">
        <v>400000</v>
      </c>
      <c r="P19" s="189"/>
      <c r="Q19" s="189">
        <v>461142</v>
      </c>
      <c r="R19" s="189"/>
      <c r="S19" s="189"/>
      <c r="T19" s="189"/>
      <c r="U19" s="189"/>
      <c r="V19" s="189"/>
      <c r="W19" s="189"/>
      <c r="X19" s="53">
        <v>3132</v>
      </c>
      <c r="Y19" s="14" t="s">
        <v>46</v>
      </c>
      <c r="Z19" s="189">
        <f t="shared" si="7"/>
        <v>861142</v>
      </c>
      <c r="AA19" s="189">
        <v>400000</v>
      </c>
      <c r="AB19" s="189"/>
      <c r="AC19" s="189">
        <v>461142</v>
      </c>
      <c r="AD19" s="189"/>
      <c r="AE19" s="189"/>
      <c r="AF19" s="189"/>
      <c r="AG19" s="189"/>
      <c r="AH19" s="189"/>
    </row>
    <row r="20" spans="1:34" s="188" customFormat="1" ht="26.4" x14ac:dyDescent="0.25">
      <c r="A20" s="50">
        <v>3133</v>
      </c>
      <c r="B20" s="14" t="s">
        <v>47</v>
      </c>
      <c r="C20" s="193">
        <f t="shared" si="5"/>
        <v>66555</v>
      </c>
      <c r="D20" s="189"/>
      <c r="E20" s="189"/>
      <c r="F20" s="189">
        <v>66555</v>
      </c>
      <c r="G20" s="189"/>
      <c r="H20" s="189"/>
      <c r="I20" s="189"/>
      <c r="J20" s="189"/>
      <c r="K20" s="189"/>
      <c r="L20" s="50">
        <v>3133</v>
      </c>
      <c r="M20" s="14" t="s">
        <v>47</v>
      </c>
      <c r="N20" s="189">
        <f t="shared" si="6"/>
        <v>66555</v>
      </c>
      <c r="O20" s="189"/>
      <c r="P20" s="189"/>
      <c r="Q20" s="189">
        <v>66555</v>
      </c>
      <c r="R20" s="189"/>
      <c r="S20" s="189"/>
      <c r="T20" s="189"/>
      <c r="U20" s="189"/>
      <c r="V20" s="189"/>
      <c r="W20" s="189"/>
      <c r="X20" s="50">
        <v>3133</v>
      </c>
      <c r="Y20" s="14" t="s">
        <v>47</v>
      </c>
      <c r="Z20" s="189">
        <f t="shared" si="7"/>
        <v>66555</v>
      </c>
      <c r="AA20" s="189"/>
      <c r="AB20" s="189"/>
      <c r="AC20" s="189">
        <v>66555</v>
      </c>
      <c r="AD20" s="189"/>
      <c r="AE20" s="189"/>
      <c r="AF20" s="189"/>
      <c r="AG20" s="189"/>
      <c r="AH20" s="189"/>
    </row>
    <row r="21" spans="1:34" s="12" customFormat="1" x14ac:dyDescent="0.25">
      <c r="A21" s="128">
        <v>32</v>
      </c>
      <c r="B21" s="130" t="s">
        <v>26</v>
      </c>
      <c r="C21" s="192">
        <f>SUM(D21:J21)</f>
        <v>3409173</v>
      </c>
      <c r="D21" s="192">
        <f t="shared" ref="D21:AH21" si="8">SUM(D22:D44)</f>
        <v>828515</v>
      </c>
      <c r="E21" s="192">
        <f t="shared" si="8"/>
        <v>4000</v>
      </c>
      <c r="F21" s="192">
        <f t="shared" si="8"/>
        <v>2561658</v>
      </c>
      <c r="G21" s="192">
        <f t="shared" si="8"/>
        <v>15000</v>
      </c>
      <c r="H21" s="192">
        <f t="shared" si="8"/>
        <v>0</v>
      </c>
      <c r="I21" s="192">
        <f t="shared" si="8"/>
        <v>0</v>
      </c>
      <c r="J21" s="192">
        <f t="shared" si="8"/>
        <v>0</v>
      </c>
      <c r="K21" s="192">
        <f t="shared" si="8"/>
        <v>0</v>
      </c>
      <c r="L21" s="128">
        <v>32</v>
      </c>
      <c r="M21" s="130" t="s">
        <v>26</v>
      </c>
      <c r="N21" s="192">
        <f>SUM(O21:U21)</f>
        <v>3409173</v>
      </c>
      <c r="O21" s="192">
        <f t="shared" si="8"/>
        <v>828515</v>
      </c>
      <c r="P21" s="192">
        <f t="shared" si="8"/>
        <v>4000</v>
      </c>
      <c r="Q21" s="192">
        <f t="shared" si="8"/>
        <v>2561658</v>
      </c>
      <c r="R21" s="192">
        <f t="shared" si="8"/>
        <v>15000</v>
      </c>
      <c r="S21" s="192">
        <f t="shared" si="8"/>
        <v>0</v>
      </c>
      <c r="T21" s="192">
        <f t="shared" si="8"/>
        <v>0</v>
      </c>
      <c r="U21" s="192">
        <f t="shared" si="8"/>
        <v>0</v>
      </c>
      <c r="V21" s="192">
        <f t="shared" si="8"/>
        <v>0</v>
      </c>
      <c r="W21" s="214"/>
      <c r="X21" s="128">
        <v>32</v>
      </c>
      <c r="Y21" s="130" t="s">
        <v>26</v>
      </c>
      <c r="Z21" s="214">
        <f t="shared" si="7"/>
        <v>3409173</v>
      </c>
      <c r="AA21" s="192">
        <f t="shared" si="8"/>
        <v>828515</v>
      </c>
      <c r="AB21" s="192">
        <f t="shared" si="8"/>
        <v>4000</v>
      </c>
      <c r="AC21" s="192">
        <f t="shared" si="8"/>
        <v>2561658</v>
      </c>
      <c r="AD21" s="192">
        <f t="shared" si="8"/>
        <v>15000</v>
      </c>
      <c r="AE21" s="192">
        <f t="shared" si="8"/>
        <v>0</v>
      </c>
      <c r="AF21" s="192">
        <f t="shared" si="8"/>
        <v>0</v>
      </c>
      <c r="AG21" s="192">
        <f t="shared" si="8"/>
        <v>0</v>
      </c>
      <c r="AH21" s="192">
        <f t="shared" si="8"/>
        <v>0</v>
      </c>
    </row>
    <row r="22" spans="1:34" s="188" customFormat="1" x14ac:dyDescent="0.25">
      <c r="A22" s="53">
        <v>3211</v>
      </c>
      <c r="B22" s="14" t="s">
        <v>69</v>
      </c>
      <c r="C22" s="194">
        <f t="shared" ref="C22:C44" si="9">SUM(D22:J22)</f>
        <v>20000</v>
      </c>
      <c r="D22" s="190"/>
      <c r="E22" s="189"/>
      <c r="F22" s="190">
        <v>20000</v>
      </c>
      <c r="G22" s="189"/>
      <c r="H22" s="190"/>
      <c r="I22" s="189"/>
      <c r="J22" s="190"/>
      <c r="K22" s="189"/>
      <c r="L22" s="53">
        <v>3211</v>
      </c>
      <c r="M22" s="14" t="s">
        <v>69</v>
      </c>
      <c r="N22" s="189">
        <f t="shared" ref="N22:N61" si="10">SUM(O22:U22)</f>
        <v>20000</v>
      </c>
      <c r="O22" s="189"/>
      <c r="P22" s="190"/>
      <c r="Q22" s="189">
        <v>20000</v>
      </c>
      <c r="R22" s="190"/>
      <c r="S22" s="189"/>
      <c r="T22" s="190"/>
      <c r="U22" s="189"/>
      <c r="V22" s="190"/>
      <c r="W22" s="190"/>
      <c r="X22" s="53">
        <v>3211</v>
      </c>
      <c r="Y22" s="14" t="s">
        <v>69</v>
      </c>
      <c r="Z22" s="189">
        <f t="shared" si="7"/>
        <v>20000</v>
      </c>
      <c r="AA22" s="190"/>
      <c r="AB22" s="189"/>
      <c r="AC22" s="190">
        <v>20000</v>
      </c>
      <c r="AD22" s="189"/>
      <c r="AE22" s="190"/>
      <c r="AF22" s="189"/>
      <c r="AG22" s="190"/>
      <c r="AH22" s="189"/>
    </row>
    <row r="23" spans="1:34" s="188" customFormat="1" ht="26.4" x14ac:dyDescent="0.25">
      <c r="A23" s="50">
        <v>3212</v>
      </c>
      <c r="B23" s="14" t="s">
        <v>352</v>
      </c>
      <c r="C23" s="194">
        <f t="shared" si="9"/>
        <v>206000</v>
      </c>
      <c r="D23" s="190"/>
      <c r="E23" s="189"/>
      <c r="F23" s="190">
        <v>206000</v>
      </c>
      <c r="G23" s="189"/>
      <c r="H23" s="190"/>
      <c r="I23" s="189"/>
      <c r="J23" s="190"/>
      <c r="K23" s="189"/>
      <c r="L23" s="50">
        <v>3212</v>
      </c>
      <c r="M23" s="14" t="s">
        <v>352</v>
      </c>
      <c r="N23" s="189">
        <f t="shared" si="10"/>
        <v>236400</v>
      </c>
      <c r="O23" s="189"/>
      <c r="P23" s="190"/>
      <c r="Q23" s="189">
        <v>236400</v>
      </c>
      <c r="R23" s="190"/>
      <c r="S23" s="189"/>
      <c r="T23" s="190"/>
      <c r="U23" s="189"/>
      <c r="V23" s="190"/>
      <c r="W23" s="190"/>
      <c r="X23" s="50">
        <v>3212</v>
      </c>
      <c r="Y23" s="14" t="s">
        <v>352</v>
      </c>
      <c r="Z23" s="189">
        <f t="shared" si="7"/>
        <v>236400</v>
      </c>
      <c r="AA23" s="190"/>
      <c r="AB23" s="189"/>
      <c r="AC23" s="190">
        <v>236400</v>
      </c>
      <c r="AD23" s="189"/>
      <c r="AE23" s="190"/>
      <c r="AF23" s="189"/>
      <c r="AG23" s="190"/>
      <c r="AH23" s="189"/>
    </row>
    <row r="24" spans="1:34" s="188" customFormat="1" x14ac:dyDescent="0.25">
      <c r="A24" s="53">
        <v>3213</v>
      </c>
      <c r="B24" s="14" t="s">
        <v>73</v>
      </c>
      <c r="C24" s="194">
        <f t="shared" si="9"/>
        <v>26000</v>
      </c>
      <c r="D24" s="190"/>
      <c r="E24" s="189"/>
      <c r="F24" s="190">
        <v>26000</v>
      </c>
      <c r="G24" s="189"/>
      <c r="H24" s="190"/>
      <c r="I24" s="189"/>
      <c r="J24" s="190"/>
      <c r="K24" s="189"/>
      <c r="L24" s="53">
        <v>3213</v>
      </c>
      <c r="M24" s="14" t="s">
        <v>73</v>
      </c>
      <c r="N24" s="189">
        <f t="shared" si="10"/>
        <v>0</v>
      </c>
      <c r="O24" s="189"/>
      <c r="P24" s="190"/>
      <c r="Q24" s="189"/>
      <c r="R24" s="190"/>
      <c r="S24" s="189"/>
      <c r="T24" s="190"/>
      <c r="U24" s="189"/>
      <c r="V24" s="190"/>
      <c r="W24" s="190"/>
      <c r="X24" s="53">
        <v>3213</v>
      </c>
      <c r="Y24" s="14" t="s">
        <v>73</v>
      </c>
      <c r="Z24" s="189">
        <f t="shared" si="7"/>
        <v>0</v>
      </c>
      <c r="AA24" s="190"/>
      <c r="AB24" s="189"/>
      <c r="AC24" s="190"/>
      <c r="AD24" s="189"/>
      <c r="AE24" s="190"/>
      <c r="AF24" s="189"/>
      <c r="AG24" s="190"/>
      <c r="AH24" s="189"/>
    </row>
    <row r="25" spans="1:34" s="188" customFormat="1" x14ac:dyDescent="0.25">
      <c r="A25" s="53">
        <v>3221</v>
      </c>
      <c r="B25" s="14" t="s">
        <v>48</v>
      </c>
      <c r="C25" s="194">
        <f t="shared" si="9"/>
        <v>130000</v>
      </c>
      <c r="D25" s="190"/>
      <c r="E25" s="189"/>
      <c r="F25" s="190">
        <v>130000</v>
      </c>
      <c r="G25" s="189"/>
      <c r="H25" s="190"/>
      <c r="I25" s="189"/>
      <c r="J25" s="190"/>
      <c r="K25" s="189"/>
      <c r="L25" s="53">
        <v>3221</v>
      </c>
      <c r="M25" s="14" t="s">
        <v>48</v>
      </c>
      <c r="N25" s="189">
        <f t="shared" si="10"/>
        <v>130000</v>
      </c>
      <c r="O25" s="189"/>
      <c r="P25" s="190"/>
      <c r="Q25" s="189">
        <v>130000</v>
      </c>
      <c r="R25" s="190"/>
      <c r="S25" s="189"/>
      <c r="T25" s="190"/>
      <c r="U25" s="189"/>
      <c r="V25" s="190"/>
      <c r="W25" s="190"/>
      <c r="X25" s="53">
        <v>3221</v>
      </c>
      <c r="Y25" s="14" t="s">
        <v>48</v>
      </c>
      <c r="Z25" s="189">
        <f t="shared" si="7"/>
        <v>130000</v>
      </c>
      <c r="AA25" s="190"/>
      <c r="AB25" s="189"/>
      <c r="AC25" s="190">
        <v>130000</v>
      </c>
      <c r="AD25" s="189"/>
      <c r="AE25" s="190"/>
      <c r="AF25" s="189"/>
      <c r="AG25" s="190"/>
      <c r="AH25" s="189"/>
    </row>
    <row r="26" spans="1:34" s="188" customFormat="1" x14ac:dyDescent="0.25">
      <c r="A26" s="53">
        <v>3222</v>
      </c>
      <c r="B26" s="14" t="s">
        <v>49</v>
      </c>
      <c r="C26" s="194">
        <f t="shared" si="9"/>
        <v>1285000</v>
      </c>
      <c r="D26" s="189">
        <v>580000</v>
      </c>
      <c r="E26" s="189"/>
      <c r="F26" s="189">
        <v>705000</v>
      </c>
      <c r="G26" s="189"/>
      <c r="H26" s="189"/>
      <c r="I26" s="189"/>
      <c r="J26" s="189"/>
      <c r="K26" s="189"/>
      <c r="L26" s="53">
        <v>3222</v>
      </c>
      <c r="M26" s="14" t="s">
        <v>49</v>
      </c>
      <c r="N26" s="189">
        <f t="shared" si="10"/>
        <v>1285000</v>
      </c>
      <c r="O26" s="189">
        <v>580000</v>
      </c>
      <c r="P26" s="189"/>
      <c r="Q26" s="189">
        <v>705000</v>
      </c>
      <c r="R26" s="189"/>
      <c r="S26" s="189"/>
      <c r="T26" s="189"/>
      <c r="U26" s="189"/>
      <c r="V26" s="189"/>
      <c r="W26" s="189"/>
      <c r="X26" s="53">
        <v>3222</v>
      </c>
      <c r="Y26" s="14" t="s">
        <v>49</v>
      </c>
      <c r="Z26" s="189">
        <f t="shared" si="7"/>
        <v>1285000</v>
      </c>
      <c r="AA26" s="189">
        <v>580000</v>
      </c>
      <c r="AB26" s="189"/>
      <c r="AC26" s="189">
        <v>705000</v>
      </c>
      <c r="AD26" s="189"/>
      <c r="AE26" s="189"/>
      <c r="AF26" s="189"/>
      <c r="AG26" s="189"/>
      <c r="AH26" s="189"/>
    </row>
    <row r="27" spans="1:34" s="188" customFormat="1" x14ac:dyDescent="0.25">
      <c r="A27" s="53">
        <v>3223</v>
      </c>
      <c r="B27" s="14" t="s">
        <v>80</v>
      </c>
      <c r="C27" s="194">
        <f t="shared" si="9"/>
        <v>610565</v>
      </c>
      <c r="D27" s="189">
        <v>105365</v>
      </c>
      <c r="E27" s="189"/>
      <c r="F27" s="189">
        <v>505200</v>
      </c>
      <c r="G27" s="189"/>
      <c r="H27" s="189"/>
      <c r="I27" s="189"/>
      <c r="J27" s="189"/>
      <c r="K27" s="189"/>
      <c r="L27" s="53">
        <v>3223</v>
      </c>
      <c r="M27" s="14" t="s">
        <v>80</v>
      </c>
      <c r="N27" s="189">
        <f t="shared" si="10"/>
        <v>610565</v>
      </c>
      <c r="O27" s="189">
        <v>105365</v>
      </c>
      <c r="P27" s="189"/>
      <c r="Q27" s="189">
        <v>505200</v>
      </c>
      <c r="R27" s="189"/>
      <c r="S27" s="189"/>
      <c r="T27" s="189"/>
      <c r="U27" s="189"/>
      <c r="V27" s="189"/>
      <c r="W27" s="189"/>
      <c r="X27" s="53">
        <v>3223</v>
      </c>
      <c r="Y27" s="14" t="s">
        <v>80</v>
      </c>
      <c r="Z27" s="189">
        <f t="shared" si="7"/>
        <v>610565</v>
      </c>
      <c r="AA27" s="189">
        <v>105365</v>
      </c>
      <c r="AB27" s="189"/>
      <c r="AC27" s="189">
        <v>505200</v>
      </c>
      <c r="AD27" s="189"/>
      <c r="AE27" s="189"/>
      <c r="AF27" s="189"/>
      <c r="AG27" s="189"/>
      <c r="AH27" s="189"/>
    </row>
    <row r="28" spans="1:34" s="188" customFormat="1" x14ac:dyDescent="0.25">
      <c r="A28" s="53">
        <v>3224</v>
      </c>
      <c r="B28" s="14" t="s">
        <v>344</v>
      </c>
      <c r="C28" s="194">
        <f t="shared" si="9"/>
        <v>70000</v>
      </c>
      <c r="D28" s="189"/>
      <c r="E28" s="189"/>
      <c r="F28" s="189">
        <v>70000</v>
      </c>
      <c r="G28" s="189"/>
      <c r="H28" s="189"/>
      <c r="I28" s="189"/>
      <c r="J28" s="189"/>
      <c r="K28" s="189"/>
      <c r="L28" s="53">
        <v>3224</v>
      </c>
      <c r="M28" s="14" t="s">
        <v>344</v>
      </c>
      <c r="N28" s="189">
        <f t="shared" si="10"/>
        <v>70000</v>
      </c>
      <c r="O28" s="189"/>
      <c r="P28" s="189"/>
      <c r="Q28" s="189">
        <v>70000</v>
      </c>
      <c r="R28" s="189"/>
      <c r="S28" s="189"/>
      <c r="T28" s="189"/>
      <c r="U28" s="189"/>
      <c r="V28" s="189"/>
      <c r="W28" s="189"/>
      <c r="X28" s="53">
        <v>3224</v>
      </c>
      <c r="Y28" s="14" t="s">
        <v>344</v>
      </c>
      <c r="Z28" s="189">
        <f t="shared" si="7"/>
        <v>70000</v>
      </c>
      <c r="AA28" s="189"/>
      <c r="AB28" s="189"/>
      <c r="AC28" s="189">
        <v>70000</v>
      </c>
      <c r="AD28" s="189"/>
      <c r="AE28" s="189"/>
      <c r="AF28" s="189"/>
      <c r="AG28" s="189"/>
      <c r="AH28" s="189"/>
    </row>
    <row r="29" spans="1:34" s="188" customFormat="1" x14ac:dyDescent="0.25">
      <c r="A29" s="53">
        <v>3225</v>
      </c>
      <c r="B29" s="14" t="s">
        <v>353</v>
      </c>
      <c r="C29" s="194">
        <f t="shared" si="9"/>
        <v>32000</v>
      </c>
      <c r="D29" s="189"/>
      <c r="E29" s="189"/>
      <c r="F29" s="189">
        <v>32000</v>
      </c>
      <c r="G29" s="189"/>
      <c r="H29" s="189"/>
      <c r="I29" s="189"/>
      <c r="J29" s="189"/>
      <c r="K29" s="189"/>
      <c r="L29" s="53">
        <v>3225</v>
      </c>
      <c r="M29" s="14" t="s">
        <v>353</v>
      </c>
      <c r="N29" s="189">
        <f t="shared" si="10"/>
        <v>32000</v>
      </c>
      <c r="O29" s="189"/>
      <c r="P29" s="189"/>
      <c r="Q29" s="189">
        <v>32000</v>
      </c>
      <c r="R29" s="189"/>
      <c r="S29" s="189"/>
      <c r="T29" s="189"/>
      <c r="U29" s="189"/>
      <c r="V29" s="189"/>
      <c r="W29" s="189"/>
      <c r="X29" s="53">
        <v>3225</v>
      </c>
      <c r="Y29" s="14" t="s">
        <v>353</v>
      </c>
      <c r="Z29" s="189">
        <f t="shared" si="7"/>
        <v>32000</v>
      </c>
      <c r="AA29" s="189"/>
      <c r="AB29" s="189"/>
      <c r="AC29" s="189">
        <v>32000</v>
      </c>
      <c r="AD29" s="189"/>
      <c r="AE29" s="189"/>
      <c r="AF29" s="189"/>
      <c r="AG29" s="189"/>
      <c r="AH29" s="189"/>
    </row>
    <row r="30" spans="1:34" s="188" customFormat="1" x14ac:dyDescent="0.25">
      <c r="A30" s="53">
        <v>3227</v>
      </c>
      <c r="B30" s="14" t="s">
        <v>354</v>
      </c>
      <c r="C30" s="194">
        <f t="shared" si="9"/>
        <v>4000</v>
      </c>
      <c r="D30" s="189"/>
      <c r="E30" s="189"/>
      <c r="F30" s="189">
        <v>4000</v>
      </c>
      <c r="G30" s="189"/>
      <c r="H30" s="189"/>
      <c r="I30" s="189"/>
      <c r="J30" s="189"/>
      <c r="K30" s="189"/>
      <c r="L30" s="53">
        <v>3227</v>
      </c>
      <c r="M30" s="14" t="s">
        <v>354</v>
      </c>
      <c r="N30" s="189">
        <f t="shared" si="10"/>
        <v>4000</v>
      </c>
      <c r="O30" s="189"/>
      <c r="P30" s="189"/>
      <c r="Q30" s="189">
        <v>4000</v>
      </c>
      <c r="R30" s="189"/>
      <c r="S30" s="189"/>
      <c r="T30" s="189"/>
      <c r="U30" s="189"/>
      <c r="V30" s="189"/>
      <c r="W30" s="189"/>
      <c r="X30" s="53">
        <v>3227</v>
      </c>
      <c r="Y30" s="14" t="s">
        <v>354</v>
      </c>
      <c r="Z30" s="189">
        <f t="shared" si="7"/>
        <v>4000</v>
      </c>
      <c r="AA30" s="189"/>
      <c r="AB30" s="189"/>
      <c r="AC30" s="189">
        <v>4000</v>
      </c>
      <c r="AD30" s="189"/>
      <c r="AE30" s="189"/>
      <c r="AF30" s="189"/>
      <c r="AG30" s="189"/>
      <c r="AH30" s="189"/>
    </row>
    <row r="31" spans="1:34" s="188" customFormat="1" x14ac:dyDescent="0.25">
      <c r="A31" s="53">
        <v>3231</v>
      </c>
      <c r="B31" s="14" t="s">
        <v>89</v>
      </c>
      <c r="C31" s="194">
        <f t="shared" si="9"/>
        <v>40000</v>
      </c>
      <c r="D31" s="189"/>
      <c r="E31" s="189"/>
      <c r="F31" s="189">
        <v>40000</v>
      </c>
      <c r="G31" s="189"/>
      <c r="H31" s="189"/>
      <c r="I31" s="189"/>
      <c r="J31" s="189"/>
      <c r="K31" s="189"/>
      <c r="L31" s="53">
        <v>3231</v>
      </c>
      <c r="M31" s="14" t="s">
        <v>89</v>
      </c>
      <c r="N31" s="189">
        <f t="shared" si="10"/>
        <v>40000</v>
      </c>
      <c r="O31" s="189"/>
      <c r="P31" s="189"/>
      <c r="Q31" s="189">
        <v>40000</v>
      </c>
      <c r="R31" s="189"/>
      <c r="S31" s="189"/>
      <c r="T31" s="189"/>
      <c r="U31" s="189"/>
      <c r="V31" s="189"/>
      <c r="W31" s="189"/>
      <c r="X31" s="53">
        <v>3231</v>
      </c>
      <c r="Y31" s="14" t="s">
        <v>89</v>
      </c>
      <c r="Z31" s="189">
        <f t="shared" si="7"/>
        <v>40000</v>
      </c>
      <c r="AA31" s="189"/>
      <c r="AB31" s="189"/>
      <c r="AC31" s="189">
        <v>40000</v>
      </c>
      <c r="AD31" s="189"/>
      <c r="AE31" s="189"/>
      <c r="AF31" s="189"/>
      <c r="AG31" s="189"/>
      <c r="AH31" s="189"/>
    </row>
    <row r="32" spans="1:34" s="188" customFormat="1" x14ac:dyDescent="0.25">
      <c r="A32" s="53">
        <v>3232</v>
      </c>
      <c r="B32" s="14" t="s">
        <v>53</v>
      </c>
      <c r="C32" s="194">
        <f t="shared" si="9"/>
        <v>475000</v>
      </c>
      <c r="D32" s="189">
        <v>121000</v>
      </c>
      <c r="E32" s="189">
        <v>4000</v>
      </c>
      <c r="F32" s="189">
        <v>350000</v>
      </c>
      <c r="G32" s="189"/>
      <c r="H32" s="189"/>
      <c r="I32" s="189"/>
      <c r="J32" s="189"/>
      <c r="K32" s="189"/>
      <c r="L32" s="53">
        <v>3232</v>
      </c>
      <c r="M32" s="14" t="s">
        <v>53</v>
      </c>
      <c r="N32" s="189">
        <f t="shared" si="10"/>
        <v>475000</v>
      </c>
      <c r="O32" s="189">
        <v>121000</v>
      </c>
      <c r="P32" s="189">
        <v>4000</v>
      </c>
      <c r="Q32" s="189">
        <v>350000</v>
      </c>
      <c r="R32" s="189"/>
      <c r="S32" s="189"/>
      <c r="T32" s="189"/>
      <c r="U32" s="189"/>
      <c r="V32" s="189"/>
      <c r="W32" s="189"/>
      <c r="X32" s="53">
        <v>3232</v>
      </c>
      <c r="Y32" s="14" t="s">
        <v>53</v>
      </c>
      <c r="Z32" s="189">
        <f t="shared" si="7"/>
        <v>475000</v>
      </c>
      <c r="AA32" s="189">
        <v>121000</v>
      </c>
      <c r="AB32" s="189">
        <v>4000</v>
      </c>
      <c r="AC32" s="189">
        <v>350000</v>
      </c>
      <c r="AD32" s="189"/>
      <c r="AE32" s="189"/>
      <c r="AF32" s="189"/>
      <c r="AG32" s="189"/>
      <c r="AH32" s="189"/>
    </row>
    <row r="33" spans="1:34" s="188" customFormat="1" x14ac:dyDescent="0.25">
      <c r="A33" s="53">
        <v>3233</v>
      </c>
      <c r="B33" s="14" t="s">
        <v>92</v>
      </c>
      <c r="C33" s="194">
        <f t="shared" si="9"/>
        <v>1000</v>
      </c>
      <c r="D33" s="189"/>
      <c r="E33" s="189"/>
      <c r="F33" s="189">
        <v>1000</v>
      </c>
      <c r="G33" s="189"/>
      <c r="H33" s="189"/>
      <c r="I33" s="189"/>
      <c r="J33" s="189"/>
      <c r="K33" s="189"/>
      <c r="L33" s="53">
        <v>3233</v>
      </c>
      <c r="M33" s="14" t="s">
        <v>92</v>
      </c>
      <c r="N33" s="189">
        <f t="shared" si="10"/>
        <v>1000</v>
      </c>
      <c r="O33" s="189"/>
      <c r="P33" s="189"/>
      <c r="Q33" s="189">
        <v>1000</v>
      </c>
      <c r="R33" s="189"/>
      <c r="S33" s="189"/>
      <c r="T33" s="189"/>
      <c r="U33" s="189"/>
      <c r="V33" s="189"/>
      <c r="W33" s="189"/>
      <c r="X33" s="53">
        <v>3233</v>
      </c>
      <c r="Y33" s="14" t="s">
        <v>92</v>
      </c>
      <c r="Z33" s="189">
        <f t="shared" si="7"/>
        <v>1000</v>
      </c>
      <c r="AA33" s="189"/>
      <c r="AB33" s="189"/>
      <c r="AC33" s="189">
        <v>1000</v>
      </c>
      <c r="AD33" s="189"/>
      <c r="AE33" s="189"/>
      <c r="AF33" s="189"/>
      <c r="AG33" s="189"/>
      <c r="AH33" s="189"/>
    </row>
    <row r="34" spans="1:34" s="188" customFormat="1" x14ac:dyDescent="0.25">
      <c r="A34" s="53">
        <v>3234</v>
      </c>
      <c r="B34" s="14" t="s">
        <v>94</v>
      </c>
      <c r="C34" s="194">
        <f t="shared" si="9"/>
        <v>312358</v>
      </c>
      <c r="D34" s="189"/>
      <c r="E34" s="189"/>
      <c r="F34" s="189">
        <v>312358</v>
      </c>
      <c r="G34" s="189"/>
      <c r="H34" s="189"/>
      <c r="I34" s="189"/>
      <c r="J34" s="189"/>
      <c r="K34" s="189"/>
      <c r="L34" s="53">
        <v>3234</v>
      </c>
      <c r="M34" s="14" t="s">
        <v>94</v>
      </c>
      <c r="N34" s="189">
        <f t="shared" si="10"/>
        <v>312358</v>
      </c>
      <c r="O34" s="189"/>
      <c r="P34" s="189"/>
      <c r="Q34" s="189">
        <v>312358</v>
      </c>
      <c r="R34" s="189"/>
      <c r="S34" s="189"/>
      <c r="T34" s="189"/>
      <c r="U34" s="189"/>
      <c r="V34" s="189"/>
      <c r="W34" s="189"/>
      <c r="X34" s="53">
        <v>3234</v>
      </c>
      <c r="Y34" s="14" t="s">
        <v>94</v>
      </c>
      <c r="Z34" s="189">
        <f t="shared" si="7"/>
        <v>312358</v>
      </c>
      <c r="AA34" s="189"/>
      <c r="AB34" s="189"/>
      <c r="AC34" s="189">
        <v>312358</v>
      </c>
      <c r="AD34" s="189"/>
      <c r="AE34" s="189"/>
      <c r="AF34" s="189"/>
      <c r="AG34" s="189"/>
      <c r="AH34" s="189"/>
    </row>
    <row r="35" spans="1:34" s="188" customFormat="1" x14ac:dyDescent="0.25">
      <c r="A35" s="53">
        <v>3236</v>
      </c>
      <c r="B35" s="14" t="s">
        <v>98</v>
      </c>
      <c r="C35" s="194">
        <f t="shared" si="9"/>
        <v>14000</v>
      </c>
      <c r="D35" s="189"/>
      <c r="E35" s="189"/>
      <c r="F35" s="189">
        <v>14000</v>
      </c>
      <c r="G35" s="189"/>
      <c r="H35" s="189"/>
      <c r="I35" s="189"/>
      <c r="J35" s="189"/>
      <c r="K35" s="189"/>
      <c r="L35" s="53">
        <v>3236</v>
      </c>
      <c r="M35" s="14" t="s">
        <v>98</v>
      </c>
      <c r="N35" s="189">
        <f t="shared" si="10"/>
        <v>14000</v>
      </c>
      <c r="O35" s="189"/>
      <c r="P35" s="189"/>
      <c r="Q35" s="189">
        <v>14000</v>
      </c>
      <c r="R35" s="189"/>
      <c r="S35" s="189"/>
      <c r="T35" s="189"/>
      <c r="U35" s="189"/>
      <c r="V35" s="189"/>
      <c r="W35" s="189"/>
      <c r="X35" s="53">
        <v>3236</v>
      </c>
      <c r="Y35" s="14" t="s">
        <v>98</v>
      </c>
      <c r="Z35" s="189">
        <f t="shared" si="7"/>
        <v>14000</v>
      </c>
      <c r="AA35" s="189"/>
      <c r="AB35" s="189"/>
      <c r="AC35" s="189">
        <v>14000</v>
      </c>
      <c r="AD35" s="189"/>
      <c r="AE35" s="189"/>
      <c r="AF35" s="189"/>
      <c r="AG35" s="189"/>
      <c r="AH35" s="189"/>
    </row>
    <row r="36" spans="1:34" s="188" customFormat="1" x14ac:dyDescent="0.25">
      <c r="A36" s="53">
        <v>3237</v>
      </c>
      <c r="B36" s="14" t="s">
        <v>100</v>
      </c>
      <c r="C36" s="194">
        <f t="shared" si="9"/>
        <v>35000</v>
      </c>
      <c r="D36" s="189"/>
      <c r="E36" s="189"/>
      <c r="F36" s="189">
        <v>20000</v>
      </c>
      <c r="G36" s="189">
        <v>15000</v>
      </c>
      <c r="H36" s="189"/>
      <c r="I36" s="189"/>
      <c r="J36" s="189"/>
      <c r="K36" s="189"/>
      <c r="L36" s="53">
        <v>3237</v>
      </c>
      <c r="M36" s="14" t="s">
        <v>100</v>
      </c>
      <c r="N36" s="189">
        <f t="shared" si="10"/>
        <v>35000</v>
      </c>
      <c r="O36" s="189"/>
      <c r="P36" s="189"/>
      <c r="Q36" s="189">
        <v>20000</v>
      </c>
      <c r="R36" s="189">
        <v>15000</v>
      </c>
      <c r="S36" s="189"/>
      <c r="T36" s="189"/>
      <c r="U36" s="189"/>
      <c r="V36" s="189"/>
      <c r="W36" s="189"/>
      <c r="X36" s="53">
        <v>3237</v>
      </c>
      <c r="Y36" s="14" t="s">
        <v>100</v>
      </c>
      <c r="Z36" s="189">
        <f t="shared" si="7"/>
        <v>35000</v>
      </c>
      <c r="AA36" s="189"/>
      <c r="AB36" s="189"/>
      <c r="AC36" s="189">
        <v>20000</v>
      </c>
      <c r="AD36" s="189">
        <v>15000</v>
      </c>
      <c r="AE36" s="189"/>
      <c r="AF36" s="189"/>
      <c r="AG36" s="189"/>
      <c r="AH36" s="189"/>
    </row>
    <row r="37" spans="1:34" s="188" customFormat="1" x14ac:dyDescent="0.25">
      <c r="A37" s="53">
        <v>3238</v>
      </c>
      <c r="B37" s="14" t="s">
        <v>102</v>
      </c>
      <c r="C37" s="194">
        <f t="shared" si="9"/>
        <v>52550</v>
      </c>
      <c r="D37" s="189">
        <v>2550</v>
      </c>
      <c r="E37" s="189"/>
      <c r="F37" s="189">
        <v>50000</v>
      </c>
      <c r="G37" s="189"/>
      <c r="H37" s="189"/>
      <c r="I37" s="189"/>
      <c r="J37" s="189"/>
      <c r="K37" s="189"/>
      <c r="L37" s="53">
        <v>3238</v>
      </c>
      <c r="M37" s="14" t="s">
        <v>102</v>
      </c>
      <c r="N37" s="189">
        <f t="shared" si="10"/>
        <v>52550</v>
      </c>
      <c r="O37" s="189">
        <v>2550</v>
      </c>
      <c r="P37" s="189"/>
      <c r="Q37" s="189">
        <v>50000</v>
      </c>
      <c r="R37" s="189"/>
      <c r="S37" s="189"/>
      <c r="T37" s="189"/>
      <c r="U37" s="189"/>
      <c r="V37" s="189"/>
      <c r="W37" s="189"/>
      <c r="X37" s="53">
        <v>3238</v>
      </c>
      <c r="Y37" s="14" t="s">
        <v>102</v>
      </c>
      <c r="Z37" s="189">
        <f t="shared" si="7"/>
        <v>52550</v>
      </c>
      <c r="AA37" s="189">
        <v>2550</v>
      </c>
      <c r="AB37" s="189"/>
      <c r="AC37" s="189">
        <v>50000</v>
      </c>
      <c r="AD37" s="189"/>
      <c r="AE37" s="189"/>
      <c r="AF37" s="189"/>
      <c r="AG37" s="189"/>
      <c r="AH37" s="189"/>
    </row>
    <row r="38" spans="1:34" s="188" customFormat="1" x14ac:dyDescent="0.25">
      <c r="A38" s="53">
        <v>3239</v>
      </c>
      <c r="B38" s="14" t="s">
        <v>104</v>
      </c>
      <c r="C38" s="194">
        <f t="shared" si="9"/>
        <v>20000</v>
      </c>
      <c r="D38" s="189"/>
      <c r="E38" s="189"/>
      <c r="F38" s="189">
        <v>20000</v>
      </c>
      <c r="G38" s="189"/>
      <c r="H38" s="189"/>
      <c r="I38" s="189"/>
      <c r="J38" s="189"/>
      <c r="K38" s="189"/>
      <c r="L38" s="53">
        <v>3239</v>
      </c>
      <c r="M38" s="14" t="s">
        <v>104</v>
      </c>
      <c r="N38" s="189">
        <f t="shared" si="10"/>
        <v>20000</v>
      </c>
      <c r="O38" s="189"/>
      <c r="P38" s="189"/>
      <c r="Q38" s="189">
        <v>20000</v>
      </c>
      <c r="R38" s="189"/>
      <c r="S38" s="189"/>
      <c r="T38" s="189"/>
      <c r="U38" s="189"/>
      <c r="V38" s="189"/>
      <c r="W38" s="189"/>
      <c r="X38" s="53">
        <v>3239</v>
      </c>
      <c r="Y38" s="14" t="s">
        <v>104</v>
      </c>
      <c r="Z38" s="189">
        <f t="shared" si="7"/>
        <v>20000</v>
      </c>
      <c r="AA38" s="189"/>
      <c r="AB38" s="189"/>
      <c r="AC38" s="189">
        <v>20000</v>
      </c>
      <c r="AD38" s="189"/>
      <c r="AE38" s="189"/>
      <c r="AF38" s="189"/>
      <c r="AG38" s="189"/>
      <c r="AH38" s="189"/>
    </row>
    <row r="39" spans="1:34" s="188" customFormat="1" ht="26.4" x14ac:dyDescent="0.25">
      <c r="A39" s="53">
        <v>3241</v>
      </c>
      <c r="B39" s="14" t="s">
        <v>355</v>
      </c>
      <c r="C39" s="194">
        <f t="shared" si="9"/>
        <v>4400</v>
      </c>
      <c r="D39" s="189"/>
      <c r="E39" s="189"/>
      <c r="F39" s="189">
        <v>4400</v>
      </c>
      <c r="G39" s="189"/>
      <c r="H39" s="189"/>
      <c r="I39" s="189"/>
      <c r="J39" s="189"/>
      <c r="K39" s="189"/>
      <c r="L39" s="53">
        <v>3241</v>
      </c>
      <c r="M39" s="14" t="s">
        <v>355</v>
      </c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53">
        <v>3241</v>
      </c>
      <c r="Y39" s="14" t="s">
        <v>355</v>
      </c>
      <c r="Z39" s="189">
        <f t="shared" si="7"/>
        <v>0</v>
      </c>
      <c r="AA39" s="189"/>
      <c r="AB39" s="189"/>
      <c r="AC39" s="189"/>
      <c r="AD39" s="189"/>
      <c r="AE39" s="189"/>
      <c r="AF39" s="189"/>
      <c r="AG39" s="189"/>
      <c r="AH39" s="189"/>
    </row>
    <row r="40" spans="1:34" s="188" customFormat="1" x14ac:dyDescent="0.25">
      <c r="A40" s="53">
        <v>3292</v>
      </c>
      <c r="B40" s="14" t="s">
        <v>112</v>
      </c>
      <c r="C40" s="194">
        <f t="shared" si="9"/>
        <v>40000</v>
      </c>
      <c r="D40" s="189"/>
      <c r="E40" s="189"/>
      <c r="F40" s="189">
        <v>40000</v>
      </c>
      <c r="G40" s="189"/>
      <c r="H40" s="189"/>
      <c r="I40" s="189"/>
      <c r="J40" s="189"/>
      <c r="K40" s="189"/>
      <c r="L40" s="53">
        <v>3292</v>
      </c>
      <c r="M40" s="14" t="s">
        <v>112</v>
      </c>
      <c r="N40" s="189">
        <f t="shared" si="10"/>
        <v>40000</v>
      </c>
      <c r="O40" s="189"/>
      <c r="P40" s="189"/>
      <c r="Q40" s="189">
        <v>40000</v>
      </c>
      <c r="R40" s="189"/>
      <c r="S40" s="189"/>
      <c r="T40" s="189"/>
      <c r="U40" s="189"/>
      <c r="V40" s="189"/>
      <c r="W40" s="189"/>
      <c r="X40" s="53">
        <v>3292</v>
      </c>
      <c r="Y40" s="14" t="s">
        <v>112</v>
      </c>
      <c r="Z40" s="189">
        <f t="shared" si="7"/>
        <v>40000</v>
      </c>
      <c r="AA40" s="189"/>
      <c r="AB40" s="189"/>
      <c r="AC40" s="189">
        <v>40000</v>
      </c>
      <c r="AD40" s="189"/>
      <c r="AE40" s="189"/>
      <c r="AF40" s="189"/>
      <c r="AG40" s="189"/>
      <c r="AH40" s="189"/>
    </row>
    <row r="41" spans="1:34" s="188" customFormat="1" x14ac:dyDescent="0.25">
      <c r="A41" s="53">
        <v>3294</v>
      </c>
      <c r="B41" s="14" t="s">
        <v>116</v>
      </c>
      <c r="C41" s="194">
        <f t="shared" si="9"/>
        <v>1400</v>
      </c>
      <c r="D41" s="189"/>
      <c r="E41" s="189"/>
      <c r="F41" s="189">
        <v>1400</v>
      </c>
      <c r="G41" s="189"/>
      <c r="H41" s="189"/>
      <c r="I41" s="189"/>
      <c r="J41" s="189"/>
      <c r="K41" s="189"/>
      <c r="L41" s="53">
        <v>3294</v>
      </c>
      <c r="M41" s="14" t="s">
        <v>116</v>
      </c>
      <c r="N41" s="189">
        <f t="shared" si="10"/>
        <v>1400</v>
      </c>
      <c r="O41" s="189"/>
      <c r="P41" s="189"/>
      <c r="Q41" s="189">
        <v>1400</v>
      </c>
      <c r="R41" s="189"/>
      <c r="S41" s="189"/>
      <c r="T41" s="189"/>
      <c r="U41" s="189"/>
      <c r="V41" s="189"/>
      <c r="W41" s="189"/>
      <c r="X41" s="53">
        <v>3294</v>
      </c>
      <c r="Y41" s="14" t="s">
        <v>116</v>
      </c>
      <c r="Z41" s="189">
        <f t="shared" si="7"/>
        <v>1400</v>
      </c>
      <c r="AA41" s="189"/>
      <c r="AB41" s="189"/>
      <c r="AC41" s="189">
        <v>1400</v>
      </c>
      <c r="AD41" s="189"/>
      <c r="AE41" s="189"/>
      <c r="AF41" s="189"/>
      <c r="AG41" s="189"/>
      <c r="AH41" s="189"/>
    </row>
    <row r="42" spans="1:34" s="188" customFormat="1" x14ac:dyDescent="0.25">
      <c r="A42" s="53">
        <v>3295</v>
      </c>
      <c r="B42" s="14" t="s">
        <v>118</v>
      </c>
      <c r="C42" s="194">
        <f t="shared" si="9"/>
        <v>300</v>
      </c>
      <c r="D42" s="189"/>
      <c r="E42" s="189"/>
      <c r="F42" s="189">
        <v>300</v>
      </c>
      <c r="G42" s="189"/>
      <c r="H42" s="189"/>
      <c r="I42" s="189"/>
      <c r="J42" s="189"/>
      <c r="K42" s="189"/>
      <c r="L42" s="53">
        <v>3295</v>
      </c>
      <c r="M42" s="14" t="s">
        <v>118</v>
      </c>
      <c r="N42" s="189">
        <f t="shared" si="10"/>
        <v>300</v>
      </c>
      <c r="O42" s="189"/>
      <c r="P42" s="189"/>
      <c r="Q42" s="189">
        <v>300</v>
      </c>
      <c r="R42" s="189"/>
      <c r="S42" s="189"/>
      <c r="T42" s="189"/>
      <c r="U42" s="189"/>
      <c r="V42" s="189"/>
      <c r="W42" s="189"/>
      <c r="X42" s="53">
        <v>3295</v>
      </c>
      <c r="Y42" s="14" t="s">
        <v>118</v>
      </c>
      <c r="Z42" s="189">
        <f t="shared" si="7"/>
        <v>300</v>
      </c>
      <c r="AA42" s="189"/>
      <c r="AB42" s="189"/>
      <c r="AC42" s="189">
        <v>300</v>
      </c>
      <c r="AD42" s="189"/>
      <c r="AE42" s="189"/>
      <c r="AF42" s="189"/>
      <c r="AG42" s="189"/>
      <c r="AH42" s="189"/>
    </row>
    <row r="43" spans="1:34" s="188" customFormat="1" ht="26.4" x14ac:dyDescent="0.25">
      <c r="A43" s="50">
        <v>3291</v>
      </c>
      <c r="B43" s="14" t="s">
        <v>345</v>
      </c>
      <c r="C43" s="194">
        <f t="shared" si="9"/>
        <v>19600</v>
      </c>
      <c r="D43" s="189">
        <v>19600</v>
      </c>
      <c r="E43" s="189"/>
      <c r="F43" s="189"/>
      <c r="G43" s="189"/>
      <c r="H43" s="189"/>
      <c r="I43" s="189"/>
      <c r="J43" s="189"/>
      <c r="K43" s="189"/>
      <c r="L43" s="50">
        <v>3291</v>
      </c>
      <c r="M43" s="14" t="s">
        <v>345</v>
      </c>
      <c r="N43" s="189">
        <f t="shared" si="10"/>
        <v>19600</v>
      </c>
      <c r="O43" s="189">
        <v>19600</v>
      </c>
      <c r="P43" s="189"/>
      <c r="Q43" s="189"/>
      <c r="R43" s="189"/>
      <c r="S43" s="189"/>
      <c r="T43" s="189"/>
      <c r="U43" s="189"/>
      <c r="V43" s="189"/>
      <c r="W43" s="189"/>
      <c r="X43" s="50">
        <v>3291</v>
      </c>
      <c r="Y43" s="14" t="s">
        <v>345</v>
      </c>
      <c r="Z43" s="189">
        <f t="shared" si="7"/>
        <v>19600</v>
      </c>
      <c r="AA43" s="189">
        <v>19600</v>
      </c>
      <c r="AB43" s="189"/>
      <c r="AC43" s="189"/>
      <c r="AD43" s="189"/>
      <c r="AE43" s="189"/>
      <c r="AF43" s="189"/>
      <c r="AG43" s="189"/>
      <c r="AH43" s="189"/>
    </row>
    <row r="44" spans="1:34" s="188" customFormat="1" x14ac:dyDescent="0.25">
      <c r="A44" s="53">
        <v>3299</v>
      </c>
      <c r="B44" s="14" t="s">
        <v>356</v>
      </c>
      <c r="C44" s="194">
        <f t="shared" si="9"/>
        <v>10000</v>
      </c>
      <c r="D44" s="189"/>
      <c r="E44" s="189"/>
      <c r="F44" s="189">
        <v>10000</v>
      </c>
      <c r="G44" s="189"/>
      <c r="H44" s="189"/>
      <c r="I44" s="189"/>
      <c r="J44" s="189"/>
      <c r="K44" s="189"/>
      <c r="L44" s="53">
        <v>3299</v>
      </c>
      <c r="M44" s="14" t="s">
        <v>356</v>
      </c>
      <c r="N44" s="189">
        <f t="shared" si="10"/>
        <v>10000</v>
      </c>
      <c r="O44" s="189"/>
      <c r="P44" s="189"/>
      <c r="Q44" s="189">
        <v>10000</v>
      </c>
      <c r="R44" s="189"/>
      <c r="S44" s="189"/>
      <c r="T44" s="189"/>
      <c r="U44" s="189"/>
      <c r="V44" s="189"/>
      <c r="W44" s="189"/>
      <c r="X44" s="53">
        <v>3299</v>
      </c>
      <c r="Y44" s="14" t="s">
        <v>356</v>
      </c>
      <c r="Z44" s="189">
        <f t="shared" si="7"/>
        <v>10000</v>
      </c>
      <c r="AA44" s="189"/>
      <c r="AB44" s="189"/>
      <c r="AC44" s="189">
        <v>10000</v>
      </c>
      <c r="AD44" s="189"/>
      <c r="AE44" s="189"/>
      <c r="AF44" s="189"/>
      <c r="AG44" s="189"/>
      <c r="AH44" s="189"/>
    </row>
    <row r="45" spans="1:34" s="166" customFormat="1" x14ac:dyDescent="0.25">
      <c r="A45" s="128">
        <v>34</v>
      </c>
      <c r="B45" s="128" t="s">
        <v>123</v>
      </c>
      <c r="C45" s="192">
        <f>SUM(D45:J45)</f>
        <v>13800</v>
      </c>
      <c r="D45" s="192">
        <f t="shared" ref="D45:AH45" si="11">SUM(D46:D49)</f>
        <v>0</v>
      </c>
      <c r="E45" s="192">
        <f t="shared" si="11"/>
        <v>0</v>
      </c>
      <c r="F45" s="192">
        <f t="shared" si="11"/>
        <v>13800</v>
      </c>
      <c r="G45" s="192">
        <f t="shared" si="11"/>
        <v>0</v>
      </c>
      <c r="H45" s="192">
        <f t="shared" si="11"/>
        <v>0</v>
      </c>
      <c r="I45" s="192">
        <f t="shared" si="11"/>
        <v>0</v>
      </c>
      <c r="J45" s="192">
        <f t="shared" si="11"/>
        <v>0</v>
      </c>
      <c r="K45" s="192">
        <f t="shared" si="11"/>
        <v>0</v>
      </c>
      <c r="L45" s="128">
        <v>34</v>
      </c>
      <c r="M45" s="128" t="s">
        <v>123</v>
      </c>
      <c r="N45" s="192">
        <f t="shared" si="10"/>
        <v>13800</v>
      </c>
      <c r="O45" s="192">
        <f t="shared" si="11"/>
        <v>0</v>
      </c>
      <c r="P45" s="192">
        <f t="shared" si="11"/>
        <v>0</v>
      </c>
      <c r="Q45" s="192">
        <f t="shared" si="11"/>
        <v>13800</v>
      </c>
      <c r="R45" s="192">
        <f t="shared" si="11"/>
        <v>0</v>
      </c>
      <c r="S45" s="192">
        <f t="shared" si="11"/>
        <v>0</v>
      </c>
      <c r="T45" s="192">
        <f t="shared" si="11"/>
        <v>0</v>
      </c>
      <c r="U45" s="192">
        <f t="shared" si="11"/>
        <v>0</v>
      </c>
      <c r="V45" s="192">
        <f t="shared" si="11"/>
        <v>0</v>
      </c>
      <c r="W45" s="214"/>
      <c r="X45" s="128">
        <v>34</v>
      </c>
      <c r="Y45" s="128" t="s">
        <v>123</v>
      </c>
      <c r="Z45" s="214">
        <f t="shared" si="7"/>
        <v>13800</v>
      </c>
      <c r="AA45" s="192">
        <f t="shared" si="11"/>
        <v>0</v>
      </c>
      <c r="AB45" s="192">
        <f t="shared" si="11"/>
        <v>0</v>
      </c>
      <c r="AC45" s="192">
        <f t="shared" si="11"/>
        <v>13800</v>
      </c>
      <c r="AD45" s="192">
        <f t="shared" si="11"/>
        <v>0</v>
      </c>
      <c r="AE45" s="192">
        <f t="shared" si="11"/>
        <v>0</v>
      </c>
      <c r="AF45" s="192">
        <f t="shared" si="11"/>
        <v>0</v>
      </c>
      <c r="AG45" s="192">
        <f t="shared" si="11"/>
        <v>0</v>
      </c>
      <c r="AH45" s="192">
        <f t="shared" si="11"/>
        <v>0</v>
      </c>
    </row>
    <row r="46" spans="1:34" s="188" customFormat="1" ht="39.6" x14ac:dyDescent="0.25">
      <c r="A46" s="50">
        <v>3423</v>
      </c>
      <c r="B46" s="14" t="s">
        <v>127</v>
      </c>
      <c r="C46" s="194">
        <f t="shared" ref="C46:C49" si="12">SUM(D46:J46)</f>
        <v>0</v>
      </c>
      <c r="D46" s="189"/>
      <c r="E46" s="189"/>
      <c r="F46" s="189"/>
      <c r="G46" s="189"/>
      <c r="H46" s="189"/>
      <c r="I46" s="189"/>
      <c r="J46" s="189"/>
      <c r="K46" s="189"/>
      <c r="L46" s="50">
        <v>3423</v>
      </c>
      <c r="M46" s="14" t="s">
        <v>127</v>
      </c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50">
        <v>3423</v>
      </c>
      <c r="Y46" s="14" t="s">
        <v>127</v>
      </c>
      <c r="Z46" s="189">
        <f t="shared" si="7"/>
        <v>0</v>
      </c>
      <c r="AA46" s="189"/>
      <c r="AB46" s="189"/>
      <c r="AC46" s="189"/>
      <c r="AD46" s="189"/>
      <c r="AE46" s="189"/>
      <c r="AF46" s="189"/>
      <c r="AG46" s="189"/>
      <c r="AH46" s="189"/>
    </row>
    <row r="47" spans="1:34" s="188" customFormat="1" x14ac:dyDescent="0.25">
      <c r="A47" s="50">
        <v>3431</v>
      </c>
      <c r="B47" s="14" t="s">
        <v>130</v>
      </c>
      <c r="C47" s="194">
        <f t="shared" si="12"/>
        <v>12000</v>
      </c>
      <c r="D47" s="189"/>
      <c r="E47" s="189"/>
      <c r="F47" s="189">
        <v>12000</v>
      </c>
      <c r="G47" s="189"/>
      <c r="H47" s="189"/>
      <c r="I47" s="189"/>
      <c r="J47" s="189"/>
      <c r="K47" s="189"/>
      <c r="L47" s="50">
        <v>3431</v>
      </c>
      <c r="M47" s="14" t="s">
        <v>130</v>
      </c>
      <c r="N47" s="189">
        <v>12000</v>
      </c>
      <c r="O47" s="189"/>
      <c r="P47" s="189"/>
      <c r="Q47" s="189">
        <v>12000</v>
      </c>
      <c r="R47" s="189"/>
      <c r="S47" s="189"/>
      <c r="T47" s="189"/>
      <c r="U47" s="189"/>
      <c r="V47" s="189"/>
      <c r="W47" s="189"/>
      <c r="X47" s="50">
        <v>3431</v>
      </c>
      <c r="Y47" s="14" t="s">
        <v>130</v>
      </c>
      <c r="Z47" s="189">
        <f t="shared" si="7"/>
        <v>12000</v>
      </c>
      <c r="AA47" s="189"/>
      <c r="AB47" s="189"/>
      <c r="AC47" s="189">
        <v>12000</v>
      </c>
      <c r="AD47" s="189"/>
      <c r="AE47" s="189"/>
      <c r="AF47" s="189"/>
      <c r="AG47" s="189"/>
      <c r="AH47" s="189"/>
    </row>
    <row r="48" spans="1:34" s="188" customFormat="1" x14ac:dyDescent="0.25">
      <c r="A48" s="50">
        <v>3433</v>
      </c>
      <c r="B48" s="14" t="s">
        <v>134</v>
      </c>
      <c r="C48" s="194">
        <f t="shared" si="12"/>
        <v>100</v>
      </c>
      <c r="D48" s="189"/>
      <c r="E48" s="189"/>
      <c r="F48" s="189">
        <v>100</v>
      </c>
      <c r="G48" s="189"/>
      <c r="H48" s="189"/>
      <c r="I48" s="189"/>
      <c r="J48" s="189"/>
      <c r="K48" s="189"/>
      <c r="L48" s="50">
        <v>3433</v>
      </c>
      <c r="M48" s="14" t="s">
        <v>134</v>
      </c>
      <c r="N48" s="189">
        <f t="shared" si="10"/>
        <v>100</v>
      </c>
      <c r="O48" s="189"/>
      <c r="P48" s="189"/>
      <c r="Q48" s="189">
        <v>100</v>
      </c>
      <c r="R48" s="189"/>
      <c r="S48" s="189"/>
      <c r="T48" s="189"/>
      <c r="U48" s="189"/>
      <c r="V48" s="189"/>
      <c r="W48" s="189"/>
      <c r="X48" s="50">
        <v>3433</v>
      </c>
      <c r="Y48" s="14" t="s">
        <v>134</v>
      </c>
      <c r="Z48" s="189">
        <f t="shared" si="7"/>
        <v>100</v>
      </c>
      <c r="AA48" s="189"/>
      <c r="AB48" s="189"/>
      <c r="AC48" s="189">
        <v>100</v>
      </c>
      <c r="AD48" s="189"/>
      <c r="AE48" s="189"/>
      <c r="AF48" s="189"/>
      <c r="AG48" s="189"/>
      <c r="AH48" s="189"/>
    </row>
    <row r="49" spans="1:34" s="188" customFormat="1" x14ac:dyDescent="0.25">
      <c r="A49" s="50">
        <v>3434</v>
      </c>
      <c r="B49" s="14" t="s">
        <v>136</v>
      </c>
      <c r="C49" s="194">
        <f t="shared" si="12"/>
        <v>1700</v>
      </c>
      <c r="D49" s="189"/>
      <c r="E49" s="189"/>
      <c r="F49" s="189">
        <v>1700</v>
      </c>
      <c r="G49" s="189"/>
      <c r="H49" s="189"/>
      <c r="I49" s="189"/>
      <c r="J49" s="189"/>
      <c r="K49" s="189"/>
      <c r="L49" s="50">
        <v>3434</v>
      </c>
      <c r="M49" s="14" t="s">
        <v>136</v>
      </c>
      <c r="N49" s="189">
        <f t="shared" si="10"/>
        <v>1700</v>
      </c>
      <c r="O49" s="189"/>
      <c r="P49" s="189"/>
      <c r="Q49" s="189">
        <v>1700</v>
      </c>
      <c r="R49" s="189"/>
      <c r="S49" s="189"/>
      <c r="T49" s="189"/>
      <c r="U49" s="189"/>
      <c r="V49" s="189"/>
      <c r="W49" s="189"/>
      <c r="X49" s="50">
        <v>3434</v>
      </c>
      <c r="Y49" s="14" t="s">
        <v>136</v>
      </c>
      <c r="Z49" s="189">
        <f t="shared" si="7"/>
        <v>1700</v>
      </c>
      <c r="AA49" s="189"/>
      <c r="AB49" s="189"/>
      <c r="AC49" s="189">
        <v>1700</v>
      </c>
      <c r="AD49" s="189"/>
      <c r="AE49" s="189"/>
      <c r="AF49" s="189"/>
      <c r="AG49" s="189"/>
      <c r="AH49" s="189"/>
    </row>
    <row r="50" spans="1:34" s="166" customFormat="1" ht="26.4" x14ac:dyDescent="0.25">
      <c r="A50" s="168">
        <v>37</v>
      </c>
      <c r="B50" s="167" t="s">
        <v>138</v>
      </c>
      <c r="C50" s="192">
        <f>SUM(D50:J50)</f>
        <v>26000</v>
      </c>
      <c r="D50" s="192">
        <f t="shared" ref="D50:AH50" si="13">SUM(D51)</f>
        <v>0</v>
      </c>
      <c r="E50" s="192">
        <f t="shared" si="13"/>
        <v>0</v>
      </c>
      <c r="F50" s="192">
        <f t="shared" si="13"/>
        <v>26000</v>
      </c>
      <c r="G50" s="192">
        <f t="shared" si="13"/>
        <v>0</v>
      </c>
      <c r="H50" s="192">
        <f t="shared" si="13"/>
        <v>0</v>
      </c>
      <c r="I50" s="192">
        <f t="shared" si="13"/>
        <v>0</v>
      </c>
      <c r="J50" s="192">
        <f t="shared" si="13"/>
        <v>0</v>
      </c>
      <c r="K50" s="192">
        <f t="shared" si="13"/>
        <v>0</v>
      </c>
      <c r="L50" s="168">
        <v>37</v>
      </c>
      <c r="M50" s="167" t="s">
        <v>138</v>
      </c>
      <c r="N50" s="192">
        <f t="shared" si="10"/>
        <v>26000</v>
      </c>
      <c r="O50" s="192">
        <f t="shared" si="13"/>
        <v>0</v>
      </c>
      <c r="P50" s="192">
        <f t="shared" si="13"/>
        <v>0</v>
      </c>
      <c r="Q50" s="192">
        <f t="shared" si="13"/>
        <v>26000</v>
      </c>
      <c r="R50" s="192">
        <f t="shared" si="13"/>
        <v>0</v>
      </c>
      <c r="S50" s="192">
        <f t="shared" si="13"/>
        <v>0</v>
      </c>
      <c r="T50" s="192">
        <f t="shared" si="13"/>
        <v>0</v>
      </c>
      <c r="U50" s="192">
        <f t="shared" si="13"/>
        <v>0</v>
      </c>
      <c r="V50" s="192">
        <f t="shared" si="13"/>
        <v>0</v>
      </c>
      <c r="W50" s="214"/>
      <c r="X50" s="168">
        <v>37</v>
      </c>
      <c r="Y50" s="167" t="s">
        <v>138</v>
      </c>
      <c r="Z50" s="214">
        <f t="shared" si="7"/>
        <v>26000</v>
      </c>
      <c r="AA50" s="192">
        <f t="shared" si="13"/>
        <v>0</v>
      </c>
      <c r="AB50" s="192">
        <f t="shared" si="13"/>
        <v>0</v>
      </c>
      <c r="AC50" s="192">
        <f t="shared" si="13"/>
        <v>26000</v>
      </c>
      <c r="AD50" s="192">
        <f t="shared" si="13"/>
        <v>0</v>
      </c>
      <c r="AE50" s="192">
        <f t="shared" si="13"/>
        <v>0</v>
      </c>
      <c r="AF50" s="192">
        <f t="shared" si="13"/>
        <v>0</v>
      </c>
      <c r="AG50" s="192">
        <f t="shared" si="13"/>
        <v>0</v>
      </c>
      <c r="AH50" s="192">
        <f t="shared" si="13"/>
        <v>0</v>
      </c>
    </row>
    <row r="51" spans="1:34" s="188" customFormat="1" x14ac:dyDescent="0.25">
      <c r="A51" s="50">
        <v>3721</v>
      </c>
      <c r="B51" s="14" t="s">
        <v>142</v>
      </c>
      <c r="C51" s="194">
        <f>SUM(D51:J51)</f>
        <v>26000</v>
      </c>
      <c r="D51" s="189"/>
      <c r="E51" s="189"/>
      <c r="F51" s="189">
        <v>26000</v>
      </c>
      <c r="G51" s="189"/>
      <c r="H51" s="189"/>
      <c r="I51" s="189"/>
      <c r="J51" s="189"/>
      <c r="K51" s="189"/>
      <c r="L51" s="50">
        <v>3721</v>
      </c>
      <c r="M51" s="14" t="s">
        <v>142</v>
      </c>
      <c r="N51" s="189">
        <f t="shared" si="10"/>
        <v>26000</v>
      </c>
      <c r="O51" s="189"/>
      <c r="P51" s="189"/>
      <c r="Q51" s="189">
        <v>26000</v>
      </c>
      <c r="R51" s="189"/>
      <c r="S51" s="189"/>
      <c r="T51" s="189"/>
      <c r="U51" s="189"/>
      <c r="V51" s="189"/>
      <c r="W51" s="189"/>
      <c r="X51" s="50">
        <v>3721</v>
      </c>
      <c r="Y51" s="14" t="s">
        <v>142</v>
      </c>
      <c r="Z51" s="189">
        <f t="shared" si="7"/>
        <v>26000</v>
      </c>
      <c r="AA51" s="189"/>
      <c r="AB51" s="189"/>
      <c r="AC51" s="189">
        <v>26000</v>
      </c>
      <c r="AD51" s="189"/>
      <c r="AE51" s="189"/>
      <c r="AF51" s="189"/>
      <c r="AG51" s="189"/>
      <c r="AH51" s="189"/>
    </row>
    <row r="52" spans="1:34" s="12" customFormat="1" ht="26.4" x14ac:dyDescent="0.25">
      <c r="A52" s="128">
        <v>42</v>
      </c>
      <c r="B52" s="129" t="s">
        <v>163</v>
      </c>
      <c r="C52" s="192">
        <f>SUM(D52:J52)</f>
        <v>7000</v>
      </c>
      <c r="D52" s="192">
        <f t="shared" ref="D52:AH52" si="14">SUM(D53:D55)</f>
        <v>0</v>
      </c>
      <c r="E52" s="192">
        <f t="shared" si="14"/>
        <v>0</v>
      </c>
      <c r="F52" s="192">
        <f t="shared" si="14"/>
        <v>0</v>
      </c>
      <c r="G52" s="192">
        <f t="shared" si="14"/>
        <v>0</v>
      </c>
      <c r="H52" s="192">
        <f t="shared" si="14"/>
        <v>0</v>
      </c>
      <c r="I52" s="192">
        <f t="shared" si="14"/>
        <v>7000</v>
      </c>
      <c r="J52" s="192">
        <f t="shared" si="14"/>
        <v>0</v>
      </c>
      <c r="K52" s="192">
        <f t="shared" si="14"/>
        <v>0</v>
      </c>
      <c r="L52" s="128">
        <v>42</v>
      </c>
      <c r="M52" s="129" t="s">
        <v>163</v>
      </c>
      <c r="N52" s="192">
        <f t="shared" si="10"/>
        <v>7000</v>
      </c>
      <c r="O52" s="192">
        <f t="shared" si="14"/>
        <v>0</v>
      </c>
      <c r="P52" s="192">
        <f t="shared" si="14"/>
        <v>0</v>
      </c>
      <c r="Q52" s="192">
        <f t="shared" si="14"/>
        <v>0</v>
      </c>
      <c r="R52" s="192">
        <f t="shared" si="14"/>
        <v>0</v>
      </c>
      <c r="S52" s="192">
        <f t="shared" si="14"/>
        <v>0</v>
      </c>
      <c r="T52" s="192">
        <f t="shared" si="14"/>
        <v>7000</v>
      </c>
      <c r="U52" s="192">
        <f t="shared" si="14"/>
        <v>0</v>
      </c>
      <c r="V52" s="192">
        <f t="shared" si="14"/>
        <v>0</v>
      </c>
      <c r="W52" s="214"/>
      <c r="X52" s="128">
        <v>42</v>
      </c>
      <c r="Y52" s="129" t="s">
        <v>163</v>
      </c>
      <c r="Z52" s="214">
        <f t="shared" si="7"/>
        <v>7000</v>
      </c>
      <c r="AA52" s="192">
        <f t="shared" si="14"/>
        <v>0</v>
      </c>
      <c r="AB52" s="192">
        <f t="shared" si="14"/>
        <v>0</v>
      </c>
      <c r="AC52" s="192">
        <f t="shared" si="14"/>
        <v>0</v>
      </c>
      <c r="AD52" s="192">
        <f t="shared" si="14"/>
        <v>0</v>
      </c>
      <c r="AE52" s="192">
        <f t="shared" si="14"/>
        <v>0</v>
      </c>
      <c r="AF52" s="192">
        <f t="shared" si="14"/>
        <v>7000</v>
      </c>
      <c r="AG52" s="192">
        <f t="shared" si="14"/>
        <v>0</v>
      </c>
      <c r="AH52" s="192">
        <f t="shared" si="14"/>
        <v>0</v>
      </c>
    </row>
    <row r="53" spans="1:34" s="188" customFormat="1" x14ac:dyDescent="0.25">
      <c r="A53" s="53">
        <v>4221</v>
      </c>
      <c r="B53" s="169" t="s">
        <v>170</v>
      </c>
      <c r="C53" s="194">
        <f t="shared" ref="C53:C55" si="15">SUM(D53:J53)</f>
        <v>7000</v>
      </c>
      <c r="D53" s="189"/>
      <c r="E53" s="189"/>
      <c r="F53" s="189"/>
      <c r="G53" s="189"/>
      <c r="H53" s="189"/>
      <c r="I53" s="189">
        <v>7000</v>
      </c>
      <c r="J53" s="189"/>
      <c r="K53" s="189"/>
      <c r="L53" s="53">
        <v>4221</v>
      </c>
      <c r="M53" s="169" t="s">
        <v>170</v>
      </c>
      <c r="N53" s="189">
        <f t="shared" si="10"/>
        <v>7000</v>
      </c>
      <c r="O53" s="189"/>
      <c r="P53" s="189"/>
      <c r="Q53" s="189"/>
      <c r="R53" s="189"/>
      <c r="S53" s="189"/>
      <c r="T53" s="189">
        <v>7000</v>
      </c>
      <c r="U53" s="189"/>
      <c r="V53" s="189"/>
      <c r="W53" s="189"/>
      <c r="X53" s="53">
        <v>4221</v>
      </c>
      <c r="Y53" s="169" t="s">
        <v>170</v>
      </c>
      <c r="Z53" s="189">
        <f t="shared" si="7"/>
        <v>7000</v>
      </c>
      <c r="AA53" s="189"/>
      <c r="AB53" s="189"/>
      <c r="AC53" s="189"/>
      <c r="AD53" s="189"/>
      <c r="AE53" s="189"/>
      <c r="AF53" s="189">
        <v>7000</v>
      </c>
      <c r="AG53" s="189"/>
      <c r="AH53" s="189"/>
    </row>
    <row r="54" spans="1:34" s="188" customFormat="1" x14ac:dyDescent="0.25">
      <c r="A54" s="180">
        <v>4227</v>
      </c>
      <c r="B54" s="181" t="s">
        <v>50</v>
      </c>
      <c r="C54" s="194">
        <f t="shared" si="15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4227</v>
      </c>
      <c r="M54" s="181" t="s">
        <v>50</v>
      </c>
      <c r="N54" s="189">
        <f t="shared" si="10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4227</v>
      </c>
      <c r="Y54" s="181" t="s">
        <v>50</v>
      </c>
      <c r="Z54" s="189">
        <f t="shared" si="7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88" customFormat="1" x14ac:dyDescent="0.25">
      <c r="A55" s="180">
        <v>4231</v>
      </c>
      <c r="B55" s="181" t="s">
        <v>51</v>
      </c>
      <c r="C55" s="194">
        <f t="shared" si="15"/>
        <v>0</v>
      </c>
      <c r="D55" s="189"/>
      <c r="E55" s="189"/>
      <c r="F55" s="189"/>
      <c r="G55" s="189"/>
      <c r="H55" s="189"/>
      <c r="I55" s="189"/>
      <c r="J55" s="189"/>
      <c r="K55" s="189"/>
      <c r="L55" s="180">
        <v>4231</v>
      </c>
      <c r="M55" s="181" t="s">
        <v>185</v>
      </c>
      <c r="N55" s="189">
        <f t="shared" si="10"/>
        <v>0</v>
      </c>
      <c r="O55" s="189"/>
      <c r="P55" s="189"/>
      <c r="Q55" s="189"/>
      <c r="R55" s="189"/>
      <c r="S55" s="189"/>
      <c r="T55" s="189"/>
      <c r="U55" s="189"/>
      <c r="V55" s="189"/>
      <c r="W55" s="189"/>
      <c r="X55" s="180">
        <v>4231</v>
      </c>
      <c r="Y55" s="181" t="s">
        <v>185</v>
      </c>
      <c r="Z55" s="189">
        <f t="shared" si="7"/>
        <v>0</v>
      </c>
      <c r="AA55" s="189"/>
      <c r="AB55" s="189"/>
      <c r="AC55" s="189"/>
      <c r="AD55" s="189"/>
      <c r="AE55" s="189"/>
      <c r="AF55" s="189"/>
      <c r="AG55" s="189"/>
      <c r="AH55" s="189"/>
    </row>
    <row r="56" spans="1:34" s="12" customFormat="1" ht="26.4" x14ac:dyDescent="0.25">
      <c r="A56" s="128">
        <v>45</v>
      </c>
      <c r="B56" s="129" t="s">
        <v>214</v>
      </c>
      <c r="C56" s="192">
        <f>SUM(D56:J56)</f>
        <v>106912</v>
      </c>
      <c r="D56" s="192">
        <f t="shared" ref="D56:AH56" si="16">SUM(D57)</f>
        <v>106912</v>
      </c>
      <c r="E56" s="192">
        <f t="shared" si="16"/>
        <v>0</v>
      </c>
      <c r="F56" s="192">
        <f t="shared" si="16"/>
        <v>0</v>
      </c>
      <c r="G56" s="192">
        <f t="shared" si="16"/>
        <v>0</v>
      </c>
      <c r="H56" s="192">
        <f t="shared" si="16"/>
        <v>0</v>
      </c>
      <c r="I56" s="192">
        <f t="shared" si="16"/>
        <v>0</v>
      </c>
      <c r="J56" s="192">
        <f t="shared" si="16"/>
        <v>0</v>
      </c>
      <c r="K56" s="192">
        <f t="shared" si="16"/>
        <v>0</v>
      </c>
      <c r="L56" s="128">
        <v>45</v>
      </c>
      <c r="M56" s="129" t="s">
        <v>214</v>
      </c>
      <c r="N56" s="192">
        <f t="shared" si="10"/>
        <v>106912</v>
      </c>
      <c r="O56" s="192">
        <f t="shared" si="16"/>
        <v>106912</v>
      </c>
      <c r="P56" s="192">
        <f t="shared" si="16"/>
        <v>0</v>
      </c>
      <c r="Q56" s="192">
        <f t="shared" si="16"/>
        <v>0</v>
      </c>
      <c r="R56" s="192">
        <f t="shared" si="16"/>
        <v>0</v>
      </c>
      <c r="S56" s="192">
        <f t="shared" si="16"/>
        <v>0</v>
      </c>
      <c r="T56" s="192">
        <f t="shared" si="16"/>
        <v>0</v>
      </c>
      <c r="U56" s="192">
        <f t="shared" si="16"/>
        <v>0</v>
      </c>
      <c r="V56" s="192">
        <f t="shared" si="16"/>
        <v>0</v>
      </c>
      <c r="W56" s="214"/>
      <c r="X56" s="128">
        <v>45</v>
      </c>
      <c r="Y56" s="129" t="s">
        <v>214</v>
      </c>
      <c r="Z56" s="214">
        <f t="shared" si="7"/>
        <v>106912</v>
      </c>
      <c r="AA56" s="192">
        <f t="shared" si="16"/>
        <v>106912</v>
      </c>
      <c r="AB56" s="192">
        <f t="shared" si="16"/>
        <v>0</v>
      </c>
      <c r="AC56" s="192">
        <f t="shared" si="16"/>
        <v>0</v>
      </c>
      <c r="AD56" s="192">
        <f t="shared" si="16"/>
        <v>0</v>
      </c>
      <c r="AE56" s="192">
        <f t="shared" si="16"/>
        <v>0</v>
      </c>
      <c r="AF56" s="192">
        <f t="shared" si="16"/>
        <v>0</v>
      </c>
      <c r="AG56" s="192">
        <f t="shared" si="16"/>
        <v>0</v>
      </c>
      <c r="AH56" s="192">
        <f t="shared" si="16"/>
        <v>0</v>
      </c>
    </row>
    <row r="57" spans="1:34" s="188" customFormat="1" x14ac:dyDescent="0.25">
      <c r="A57" s="53">
        <v>4511</v>
      </c>
      <c r="B57" s="14" t="s">
        <v>51</v>
      </c>
      <c r="C57" s="194">
        <f>SUM(D57:J57)</f>
        <v>106912</v>
      </c>
      <c r="D57" s="189">
        <v>106912</v>
      </c>
      <c r="E57" s="189"/>
      <c r="F57" s="189"/>
      <c r="G57" s="189"/>
      <c r="H57" s="189"/>
      <c r="I57" s="189"/>
      <c r="J57" s="189"/>
      <c r="K57" s="189"/>
      <c r="L57" s="53">
        <v>4511</v>
      </c>
      <c r="M57" s="14" t="s">
        <v>51</v>
      </c>
      <c r="N57" s="189">
        <f t="shared" si="10"/>
        <v>106912</v>
      </c>
      <c r="O57" s="189">
        <v>106912</v>
      </c>
      <c r="P57" s="189"/>
      <c r="Q57" s="189"/>
      <c r="R57" s="189"/>
      <c r="S57" s="189"/>
      <c r="T57" s="189"/>
      <c r="U57" s="189"/>
      <c r="V57" s="189"/>
      <c r="W57" s="189"/>
      <c r="X57" s="53">
        <v>4511</v>
      </c>
      <c r="Y57" s="14" t="s">
        <v>51</v>
      </c>
      <c r="Z57" s="189">
        <f t="shared" si="7"/>
        <v>106912</v>
      </c>
      <c r="AA57" s="189">
        <v>106912</v>
      </c>
      <c r="AB57" s="189"/>
      <c r="AC57" s="189"/>
      <c r="AD57" s="189"/>
      <c r="AE57" s="189"/>
      <c r="AF57" s="189"/>
      <c r="AG57" s="189"/>
      <c r="AH57" s="189"/>
    </row>
    <row r="58" spans="1:34" s="12" customFormat="1" ht="26.4" x14ac:dyDescent="0.25">
      <c r="A58" s="128">
        <v>54</v>
      </c>
      <c r="B58" s="129" t="s">
        <v>227</v>
      </c>
      <c r="C58" s="192">
        <f>SUM(D58:J58)</f>
        <v>0</v>
      </c>
      <c r="D58" s="192">
        <f t="shared" ref="D58:AH58" si="17">SUM(D59:D61)</f>
        <v>0</v>
      </c>
      <c r="E58" s="192">
        <f t="shared" si="17"/>
        <v>0</v>
      </c>
      <c r="F58" s="192">
        <f t="shared" si="17"/>
        <v>0</v>
      </c>
      <c r="G58" s="192">
        <f t="shared" si="17"/>
        <v>0</v>
      </c>
      <c r="H58" s="192">
        <f t="shared" si="17"/>
        <v>0</v>
      </c>
      <c r="I58" s="192">
        <f t="shared" si="17"/>
        <v>0</v>
      </c>
      <c r="J58" s="192">
        <f t="shared" si="17"/>
        <v>0</v>
      </c>
      <c r="K58" s="192">
        <f t="shared" si="17"/>
        <v>0</v>
      </c>
      <c r="L58" s="128">
        <v>54</v>
      </c>
      <c r="M58" s="129" t="s">
        <v>227</v>
      </c>
      <c r="N58" s="192">
        <f t="shared" si="10"/>
        <v>0</v>
      </c>
      <c r="O58" s="192">
        <f t="shared" si="17"/>
        <v>0</v>
      </c>
      <c r="P58" s="192">
        <f t="shared" si="17"/>
        <v>0</v>
      </c>
      <c r="Q58" s="192">
        <f t="shared" si="17"/>
        <v>0</v>
      </c>
      <c r="R58" s="192">
        <f t="shared" si="17"/>
        <v>0</v>
      </c>
      <c r="S58" s="192">
        <f t="shared" si="17"/>
        <v>0</v>
      </c>
      <c r="T58" s="192">
        <f t="shared" si="17"/>
        <v>0</v>
      </c>
      <c r="U58" s="192">
        <f t="shared" si="17"/>
        <v>0</v>
      </c>
      <c r="V58" s="192">
        <f t="shared" si="17"/>
        <v>0</v>
      </c>
      <c r="W58" s="214"/>
      <c r="X58" s="128">
        <v>54</v>
      </c>
      <c r="Y58" s="129" t="s">
        <v>227</v>
      </c>
      <c r="Z58" s="214">
        <f t="shared" si="7"/>
        <v>0</v>
      </c>
      <c r="AA58" s="192">
        <f t="shared" si="17"/>
        <v>0</v>
      </c>
      <c r="AB58" s="192">
        <f t="shared" si="17"/>
        <v>0</v>
      </c>
      <c r="AC58" s="192">
        <f t="shared" si="17"/>
        <v>0</v>
      </c>
      <c r="AD58" s="192">
        <f t="shared" si="17"/>
        <v>0</v>
      </c>
      <c r="AE58" s="192">
        <f t="shared" si="17"/>
        <v>0</v>
      </c>
      <c r="AF58" s="192">
        <f t="shared" si="17"/>
        <v>0</v>
      </c>
      <c r="AG58" s="192">
        <f t="shared" si="17"/>
        <v>0</v>
      </c>
      <c r="AH58" s="192">
        <f t="shared" si="17"/>
        <v>0</v>
      </c>
    </row>
    <row r="59" spans="1:34" s="188" customFormat="1" ht="26.4" x14ac:dyDescent="0.25">
      <c r="A59" s="50">
        <v>5443</v>
      </c>
      <c r="B59" s="14" t="s">
        <v>357</v>
      </c>
      <c r="C59" s="194">
        <f t="shared" ref="C59:C61" si="18">SUM(D59:J59)</f>
        <v>0</v>
      </c>
      <c r="D59" s="189"/>
      <c r="E59" s="189"/>
      <c r="F59" s="189"/>
      <c r="G59" s="189"/>
      <c r="H59" s="189"/>
      <c r="I59" s="189"/>
      <c r="J59" s="189"/>
      <c r="K59" s="189"/>
      <c r="L59" s="50">
        <v>5443</v>
      </c>
      <c r="M59" s="14" t="s">
        <v>357</v>
      </c>
      <c r="N59" s="189">
        <f t="shared" si="10"/>
        <v>0</v>
      </c>
      <c r="O59" s="189"/>
      <c r="P59" s="189"/>
      <c r="Q59" s="189"/>
      <c r="R59" s="189"/>
      <c r="S59" s="189"/>
      <c r="T59" s="189"/>
      <c r="U59" s="189"/>
      <c r="V59" s="189"/>
      <c r="W59" s="189"/>
      <c r="X59" s="50">
        <v>5443</v>
      </c>
      <c r="Y59" s="14" t="s">
        <v>357</v>
      </c>
      <c r="Z59" s="189">
        <f t="shared" si="7"/>
        <v>0</v>
      </c>
      <c r="AA59" s="189"/>
      <c r="AB59" s="189"/>
      <c r="AC59" s="189"/>
      <c r="AD59" s="189"/>
      <c r="AE59" s="189"/>
      <c r="AF59" s="189"/>
      <c r="AG59" s="189"/>
      <c r="AH59" s="189"/>
    </row>
    <row r="60" spans="1:34" s="188" customFormat="1" x14ac:dyDescent="0.25">
      <c r="A60" s="53"/>
      <c r="B60" s="14"/>
      <c r="C60" s="194">
        <f t="shared" si="18"/>
        <v>0</v>
      </c>
      <c r="D60" s="189"/>
      <c r="E60" s="189"/>
      <c r="F60" s="189"/>
      <c r="G60" s="189"/>
      <c r="H60" s="189"/>
      <c r="I60" s="189"/>
      <c r="J60" s="189"/>
      <c r="K60" s="189"/>
      <c r="L60" s="53"/>
      <c r="M60" s="14"/>
      <c r="N60" s="189">
        <f t="shared" si="10"/>
        <v>0</v>
      </c>
      <c r="O60" s="189"/>
      <c r="P60" s="189"/>
      <c r="Q60" s="189"/>
      <c r="R60" s="189"/>
      <c r="S60" s="189"/>
      <c r="T60" s="189"/>
      <c r="U60" s="189"/>
      <c r="V60" s="189"/>
      <c r="W60" s="189"/>
      <c r="X60" s="53"/>
      <c r="Y60" s="14"/>
      <c r="Z60" s="189">
        <f t="shared" si="7"/>
        <v>0</v>
      </c>
      <c r="AA60" s="189"/>
      <c r="AB60" s="189"/>
      <c r="AC60" s="189"/>
      <c r="AD60" s="189"/>
      <c r="AE60" s="189"/>
      <c r="AF60" s="189"/>
      <c r="AG60" s="189"/>
      <c r="AH60" s="189"/>
    </row>
    <row r="61" spans="1:34" s="188" customFormat="1" x14ac:dyDescent="0.25">
      <c r="A61" s="53"/>
      <c r="B61" s="14"/>
      <c r="C61" s="194">
        <f t="shared" si="18"/>
        <v>0</v>
      </c>
      <c r="D61" s="189"/>
      <c r="E61" s="189"/>
      <c r="F61" s="189"/>
      <c r="G61" s="189"/>
      <c r="H61" s="189"/>
      <c r="I61" s="189"/>
      <c r="J61" s="189"/>
      <c r="K61" s="189"/>
      <c r="L61" s="53"/>
      <c r="M61" s="14"/>
      <c r="N61" s="189">
        <f t="shared" si="10"/>
        <v>0</v>
      </c>
      <c r="O61" s="189"/>
      <c r="P61" s="189"/>
      <c r="Q61" s="189"/>
      <c r="R61" s="189"/>
      <c r="S61" s="189"/>
      <c r="T61" s="189"/>
      <c r="U61" s="189"/>
      <c r="V61" s="189"/>
      <c r="W61" s="189"/>
      <c r="X61" s="53"/>
      <c r="Y61" s="14"/>
      <c r="Z61" s="189">
        <f t="shared" si="7"/>
        <v>0</v>
      </c>
      <c r="AA61" s="189"/>
      <c r="AB61" s="189"/>
      <c r="AC61" s="189"/>
      <c r="AD61" s="189"/>
      <c r="AE61" s="189"/>
      <c r="AF61" s="189"/>
      <c r="AG61" s="189"/>
      <c r="AH61" s="189"/>
    </row>
    <row r="62" spans="1:34" s="12" customFormat="1" ht="26.4" x14ac:dyDescent="0.25">
      <c r="A62" s="87" t="s">
        <v>41</v>
      </c>
      <c r="B62" s="88" t="s">
        <v>350</v>
      </c>
      <c r="C62" s="191">
        <f>SUM(D62:J62)</f>
        <v>835025</v>
      </c>
      <c r="D62" s="191">
        <f t="shared" ref="D62:AH62" si="19">SUM(D64+D75+D80)</f>
        <v>835025</v>
      </c>
      <c r="E62" s="191">
        <f t="shared" si="19"/>
        <v>0</v>
      </c>
      <c r="F62" s="191">
        <f t="shared" si="19"/>
        <v>0</v>
      </c>
      <c r="G62" s="191">
        <f t="shared" si="19"/>
        <v>0</v>
      </c>
      <c r="H62" s="191">
        <f t="shared" si="19"/>
        <v>0</v>
      </c>
      <c r="I62" s="191">
        <f t="shared" si="19"/>
        <v>0</v>
      </c>
      <c r="J62" s="191">
        <f t="shared" si="19"/>
        <v>0</v>
      </c>
      <c r="K62" s="191">
        <f t="shared" si="19"/>
        <v>0</v>
      </c>
      <c r="L62" s="87" t="s">
        <v>41</v>
      </c>
      <c r="M62" s="88" t="s">
        <v>350</v>
      </c>
      <c r="N62" s="191">
        <f>SUM(O62:U62)</f>
        <v>681941</v>
      </c>
      <c r="O62" s="191">
        <f t="shared" si="19"/>
        <v>681941</v>
      </c>
      <c r="P62" s="191">
        <f t="shared" si="19"/>
        <v>0</v>
      </c>
      <c r="Q62" s="191">
        <f t="shared" si="19"/>
        <v>0</v>
      </c>
      <c r="R62" s="191">
        <f t="shared" si="19"/>
        <v>0</v>
      </c>
      <c r="S62" s="191">
        <f t="shared" si="19"/>
        <v>0</v>
      </c>
      <c r="T62" s="191">
        <f t="shared" si="19"/>
        <v>0</v>
      </c>
      <c r="U62" s="191">
        <f t="shared" si="19"/>
        <v>0</v>
      </c>
      <c r="V62" s="191">
        <f t="shared" si="19"/>
        <v>0</v>
      </c>
      <c r="W62" s="191"/>
      <c r="X62" s="87" t="s">
        <v>41</v>
      </c>
      <c r="Y62" s="88" t="s">
        <v>350</v>
      </c>
      <c r="Z62" s="191">
        <f>SUM(AA62:AG62)</f>
        <v>503941</v>
      </c>
      <c r="AA62" s="191">
        <f t="shared" si="19"/>
        <v>503941</v>
      </c>
      <c r="AB62" s="191">
        <f t="shared" si="19"/>
        <v>0</v>
      </c>
      <c r="AC62" s="191">
        <f t="shared" si="19"/>
        <v>0</v>
      </c>
      <c r="AD62" s="191">
        <f t="shared" si="19"/>
        <v>0</v>
      </c>
      <c r="AE62" s="191">
        <f t="shared" si="19"/>
        <v>0</v>
      </c>
      <c r="AF62" s="191">
        <f t="shared" si="19"/>
        <v>0</v>
      </c>
      <c r="AG62" s="191">
        <f t="shared" si="19"/>
        <v>0</v>
      </c>
      <c r="AH62" s="191">
        <f t="shared" si="19"/>
        <v>0</v>
      </c>
    </row>
    <row r="63" spans="1:34" s="188" customFormat="1" x14ac:dyDescent="0.25">
      <c r="A63" s="53"/>
      <c r="B63" s="14"/>
      <c r="C63" s="189"/>
      <c r="D63" s="189"/>
      <c r="E63" s="189"/>
      <c r="F63" s="189"/>
      <c r="G63" s="189"/>
      <c r="H63" s="189"/>
      <c r="I63" s="189"/>
      <c r="J63" s="189"/>
      <c r="K63" s="189"/>
      <c r="L63" s="53"/>
      <c r="M63" s="14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53"/>
      <c r="Y63" s="14"/>
      <c r="Z63" s="189"/>
      <c r="AA63" s="189"/>
      <c r="AB63" s="189"/>
      <c r="AC63" s="189"/>
      <c r="AD63" s="189"/>
      <c r="AE63" s="189"/>
      <c r="AF63" s="189"/>
      <c r="AG63" s="189"/>
      <c r="AH63" s="189"/>
    </row>
    <row r="64" spans="1:34" s="12" customFormat="1" ht="12.75" customHeight="1" x14ac:dyDescent="0.25">
      <c r="A64" s="258" t="s">
        <v>40</v>
      </c>
      <c r="B64" s="255" t="s">
        <v>346</v>
      </c>
      <c r="C64" s="260">
        <f>SUM(D64:J65)</f>
        <v>811000</v>
      </c>
      <c r="D64" s="260">
        <f t="shared" ref="D64:AH64" si="20">SUM(D67+D71)</f>
        <v>811000</v>
      </c>
      <c r="E64" s="260">
        <f t="shared" si="20"/>
        <v>0</v>
      </c>
      <c r="F64" s="260">
        <f t="shared" si="20"/>
        <v>0</v>
      </c>
      <c r="G64" s="260">
        <f t="shared" si="20"/>
        <v>0</v>
      </c>
      <c r="H64" s="260">
        <f t="shared" si="20"/>
        <v>0</v>
      </c>
      <c r="I64" s="260">
        <f t="shared" si="20"/>
        <v>0</v>
      </c>
      <c r="J64" s="260">
        <f t="shared" si="20"/>
        <v>0</v>
      </c>
      <c r="K64" s="260">
        <f t="shared" si="20"/>
        <v>0</v>
      </c>
      <c r="L64" s="258" t="s">
        <v>40</v>
      </c>
      <c r="M64" s="255" t="s">
        <v>346</v>
      </c>
      <c r="N64" s="260">
        <f>SUM(O64:U65)</f>
        <v>35000</v>
      </c>
      <c r="O64" s="260">
        <f t="shared" si="20"/>
        <v>35000</v>
      </c>
      <c r="P64" s="260">
        <f t="shared" si="20"/>
        <v>0</v>
      </c>
      <c r="Q64" s="260">
        <f t="shared" si="20"/>
        <v>0</v>
      </c>
      <c r="R64" s="260">
        <f t="shared" si="20"/>
        <v>0</v>
      </c>
      <c r="S64" s="260">
        <f t="shared" si="20"/>
        <v>0</v>
      </c>
      <c r="T64" s="260">
        <f t="shared" si="20"/>
        <v>0</v>
      </c>
      <c r="U64" s="260">
        <f t="shared" si="20"/>
        <v>0</v>
      </c>
      <c r="V64" s="260">
        <f t="shared" si="20"/>
        <v>0</v>
      </c>
      <c r="W64" s="215"/>
      <c r="X64" s="258" t="s">
        <v>40</v>
      </c>
      <c r="Y64" s="255" t="s">
        <v>346</v>
      </c>
      <c r="Z64" s="260">
        <f>SUM(AA64:AG65)</f>
        <v>35000</v>
      </c>
      <c r="AA64" s="260">
        <f t="shared" si="20"/>
        <v>35000</v>
      </c>
      <c r="AB64" s="260">
        <f t="shared" si="20"/>
        <v>0</v>
      </c>
      <c r="AC64" s="260">
        <f t="shared" si="20"/>
        <v>0</v>
      </c>
      <c r="AD64" s="260">
        <f t="shared" si="20"/>
        <v>0</v>
      </c>
      <c r="AE64" s="260">
        <f t="shared" si="20"/>
        <v>0</v>
      </c>
      <c r="AF64" s="260">
        <f t="shared" si="20"/>
        <v>0</v>
      </c>
      <c r="AG64" s="260">
        <f t="shared" si="20"/>
        <v>0</v>
      </c>
      <c r="AH64" s="260">
        <f t="shared" si="20"/>
        <v>0</v>
      </c>
    </row>
    <row r="65" spans="1:34" s="12" customFormat="1" ht="12.75" customHeight="1" x14ac:dyDescent="0.25">
      <c r="A65" s="258"/>
      <c r="B65" s="255"/>
      <c r="C65" s="260"/>
      <c r="D65" s="260"/>
      <c r="E65" s="260"/>
      <c r="F65" s="260"/>
      <c r="G65" s="260"/>
      <c r="H65" s="260"/>
      <c r="I65" s="260"/>
      <c r="J65" s="260"/>
      <c r="K65" s="260"/>
      <c r="L65" s="258"/>
      <c r="M65" s="255"/>
      <c r="N65" s="260"/>
      <c r="O65" s="260"/>
      <c r="P65" s="260"/>
      <c r="Q65" s="260"/>
      <c r="R65" s="260"/>
      <c r="S65" s="260"/>
      <c r="T65" s="260"/>
      <c r="U65" s="260"/>
      <c r="V65" s="260"/>
      <c r="W65" s="215"/>
      <c r="X65" s="258"/>
      <c r="Y65" s="255"/>
      <c r="Z65" s="260"/>
      <c r="AA65" s="260"/>
      <c r="AB65" s="260"/>
      <c r="AC65" s="260"/>
      <c r="AD65" s="260"/>
      <c r="AE65" s="260"/>
      <c r="AF65" s="260"/>
      <c r="AG65" s="260"/>
      <c r="AH65" s="260"/>
    </row>
    <row r="66" spans="1:34" s="188" customFormat="1" ht="12.75" customHeight="1" x14ac:dyDescent="0.25">
      <c r="A66" s="169"/>
      <c r="B66" s="14"/>
      <c r="C66" s="189"/>
      <c r="D66" s="189"/>
      <c r="E66" s="189"/>
      <c r="F66" s="189"/>
      <c r="G66" s="189"/>
      <c r="H66" s="189"/>
      <c r="I66" s="189"/>
      <c r="J66" s="189"/>
      <c r="K66" s="189"/>
      <c r="L66" s="169"/>
      <c r="M66" s="14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69"/>
      <c r="Y66" s="14"/>
      <c r="Z66" s="189"/>
      <c r="AA66" s="189"/>
      <c r="AB66" s="189"/>
      <c r="AC66" s="189"/>
      <c r="AD66" s="189"/>
      <c r="AE66" s="189"/>
      <c r="AF66" s="189"/>
      <c r="AG66" s="189"/>
      <c r="AH66" s="189"/>
    </row>
    <row r="67" spans="1:34" s="12" customFormat="1" x14ac:dyDescent="0.25">
      <c r="A67" s="171">
        <v>32</v>
      </c>
      <c r="B67" s="173" t="s">
        <v>26</v>
      </c>
      <c r="C67" s="195">
        <f>SUM(D67:J67)</f>
        <v>25000</v>
      </c>
      <c r="D67" s="195">
        <f t="shared" ref="D67:AH67" si="21">SUM(D68:D70)</f>
        <v>25000</v>
      </c>
      <c r="E67" s="195">
        <f t="shared" si="21"/>
        <v>0</v>
      </c>
      <c r="F67" s="195">
        <f t="shared" si="21"/>
        <v>0</v>
      </c>
      <c r="G67" s="195">
        <f t="shared" si="21"/>
        <v>0</v>
      </c>
      <c r="H67" s="195">
        <f t="shared" si="21"/>
        <v>0</v>
      </c>
      <c r="I67" s="195">
        <f t="shared" si="21"/>
        <v>0</v>
      </c>
      <c r="J67" s="195">
        <f t="shared" si="21"/>
        <v>0</v>
      </c>
      <c r="K67" s="195">
        <f t="shared" si="21"/>
        <v>0</v>
      </c>
      <c r="L67" s="171">
        <v>32</v>
      </c>
      <c r="M67" s="173" t="s">
        <v>26</v>
      </c>
      <c r="N67" s="195">
        <f>SUM(O67:U67)</f>
        <v>25000</v>
      </c>
      <c r="O67" s="195">
        <f t="shared" si="21"/>
        <v>25000</v>
      </c>
      <c r="P67" s="195">
        <f t="shared" si="21"/>
        <v>0</v>
      </c>
      <c r="Q67" s="195">
        <f t="shared" si="21"/>
        <v>0</v>
      </c>
      <c r="R67" s="195">
        <f t="shared" si="21"/>
        <v>0</v>
      </c>
      <c r="S67" s="195">
        <f t="shared" si="21"/>
        <v>0</v>
      </c>
      <c r="T67" s="195">
        <f t="shared" si="21"/>
        <v>0</v>
      </c>
      <c r="U67" s="195">
        <f t="shared" si="21"/>
        <v>0</v>
      </c>
      <c r="V67" s="195">
        <f t="shared" si="21"/>
        <v>0</v>
      </c>
      <c r="W67" s="215"/>
      <c r="X67" s="171">
        <v>32</v>
      </c>
      <c r="Y67" s="173" t="s">
        <v>26</v>
      </c>
      <c r="Z67" s="215">
        <f>SUM(AA67:AG67)</f>
        <v>25000</v>
      </c>
      <c r="AA67" s="195">
        <f t="shared" si="21"/>
        <v>25000</v>
      </c>
      <c r="AB67" s="195">
        <f t="shared" si="21"/>
        <v>0</v>
      </c>
      <c r="AC67" s="195">
        <f t="shared" si="21"/>
        <v>0</v>
      </c>
      <c r="AD67" s="195">
        <f t="shared" si="21"/>
        <v>0</v>
      </c>
      <c r="AE67" s="195">
        <f t="shared" si="21"/>
        <v>0</v>
      </c>
      <c r="AF67" s="195">
        <f t="shared" si="21"/>
        <v>0</v>
      </c>
      <c r="AG67" s="195">
        <f t="shared" si="21"/>
        <v>0</v>
      </c>
      <c r="AH67" s="195">
        <f t="shared" si="21"/>
        <v>0</v>
      </c>
    </row>
    <row r="68" spans="1:34" s="188" customFormat="1" ht="12.75" customHeight="1" x14ac:dyDescent="0.25">
      <c r="A68" s="53">
        <v>3222</v>
      </c>
      <c r="B68" s="169" t="s">
        <v>49</v>
      </c>
      <c r="C68" s="194">
        <f t="shared" ref="C68:C70" si="22">SUM(D68:J68)</f>
        <v>22500</v>
      </c>
      <c r="D68" s="189">
        <v>22500</v>
      </c>
      <c r="E68" s="189"/>
      <c r="F68" s="189"/>
      <c r="G68" s="189"/>
      <c r="H68" s="189"/>
      <c r="I68" s="189"/>
      <c r="J68" s="189"/>
      <c r="K68" s="189"/>
      <c r="L68" s="53">
        <v>3222</v>
      </c>
      <c r="M68" s="169" t="s">
        <v>49</v>
      </c>
      <c r="N68" s="189">
        <f t="shared" ref="N68:N70" si="23">SUM(O68:U68)</f>
        <v>22500</v>
      </c>
      <c r="O68" s="189">
        <v>22500</v>
      </c>
      <c r="P68" s="189"/>
      <c r="Q68" s="189"/>
      <c r="R68" s="189"/>
      <c r="S68" s="189"/>
      <c r="T68" s="189"/>
      <c r="U68" s="189"/>
      <c r="V68" s="189"/>
      <c r="W68" s="189"/>
      <c r="X68" s="53">
        <v>3222</v>
      </c>
      <c r="Y68" s="169" t="s">
        <v>49</v>
      </c>
      <c r="Z68" s="189">
        <f t="shared" ref="Z68:Z70" si="24">SUM(AA68:AG68)</f>
        <v>22500</v>
      </c>
      <c r="AA68" s="189">
        <v>22500</v>
      </c>
      <c r="AB68" s="189"/>
      <c r="AC68" s="189"/>
      <c r="AD68" s="189"/>
      <c r="AE68" s="189"/>
      <c r="AF68" s="189"/>
      <c r="AG68" s="189"/>
      <c r="AH68" s="189"/>
    </row>
    <row r="69" spans="1:34" s="188" customFormat="1" x14ac:dyDescent="0.25">
      <c r="A69" s="53">
        <v>3225</v>
      </c>
      <c r="B69" s="14" t="s">
        <v>52</v>
      </c>
      <c r="C69" s="194">
        <f t="shared" si="22"/>
        <v>2500</v>
      </c>
      <c r="D69" s="189">
        <v>2500</v>
      </c>
      <c r="E69" s="189"/>
      <c r="F69" s="189"/>
      <c r="G69" s="189"/>
      <c r="H69" s="189"/>
      <c r="I69" s="189"/>
      <c r="J69" s="189"/>
      <c r="K69" s="189"/>
      <c r="L69" s="53">
        <v>3225</v>
      </c>
      <c r="M69" s="14" t="s">
        <v>52</v>
      </c>
      <c r="N69" s="189">
        <f t="shared" si="23"/>
        <v>2500</v>
      </c>
      <c r="O69" s="189">
        <v>2500</v>
      </c>
      <c r="P69" s="189"/>
      <c r="Q69" s="189"/>
      <c r="R69" s="189"/>
      <c r="S69" s="189"/>
      <c r="T69" s="189"/>
      <c r="U69" s="189"/>
      <c r="V69" s="189"/>
      <c r="W69" s="189"/>
      <c r="X69" s="53">
        <v>3225</v>
      </c>
      <c r="Y69" s="14" t="s">
        <v>52</v>
      </c>
      <c r="Z69" s="189">
        <f t="shared" si="24"/>
        <v>2500</v>
      </c>
      <c r="AA69" s="189">
        <v>2500</v>
      </c>
      <c r="AB69" s="189"/>
      <c r="AC69" s="189"/>
      <c r="AD69" s="189"/>
      <c r="AE69" s="189"/>
      <c r="AF69" s="189"/>
      <c r="AG69" s="189"/>
      <c r="AH69" s="189"/>
    </row>
    <row r="70" spans="1:34" s="188" customFormat="1" x14ac:dyDescent="0.25">
      <c r="A70" s="53">
        <v>3232</v>
      </c>
      <c r="B70" s="14" t="s">
        <v>53</v>
      </c>
      <c r="C70" s="194">
        <f t="shared" si="22"/>
        <v>0</v>
      </c>
      <c r="D70" s="189"/>
      <c r="E70" s="189"/>
      <c r="F70" s="189"/>
      <c r="G70" s="189"/>
      <c r="H70" s="189"/>
      <c r="I70" s="189"/>
      <c r="J70" s="189"/>
      <c r="K70" s="189"/>
      <c r="L70" s="53">
        <v>3232</v>
      </c>
      <c r="M70" s="14" t="s">
        <v>53</v>
      </c>
      <c r="N70" s="189">
        <f t="shared" si="23"/>
        <v>0</v>
      </c>
      <c r="O70" s="189"/>
      <c r="P70" s="189"/>
      <c r="Q70" s="189"/>
      <c r="R70" s="189"/>
      <c r="S70" s="189"/>
      <c r="T70" s="189"/>
      <c r="U70" s="189"/>
      <c r="V70" s="189"/>
      <c r="W70" s="189"/>
      <c r="X70" s="53">
        <v>3232</v>
      </c>
      <c r="Y70" s="14" t="s">
        <v>53</v>
      </c>
      <c r="Z70" s="189">
        <f t="shared" si="24"/>
        <v>0</v>
      </c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ht="26.4" x14ac:dyDescent="0.25">
      <c r="A71" s="171">
        <v>42</v>
      </c>
      <c r="B71" s="172" t="s">
        <v>163</v>
      </c>
      <c r="C71" s="195">
        <f>SUM(D71:J71)</f>
        <v>786000</v>
      </c>
      <c r="D71" s="195">
        <f t="shared" ref="D71:AH71" si="25">SUM(D72:D74)</f>
        <v>786000</v>
      </c>
      <c r="E71" s="195">
        <f t="shared" si="25"/>
        <v>0</v>
      </c>
      <c r="F71" s="195">
        <f t="shared" si="25"/>
        <v>0</v>
      </c>
      <c r="G71" s="195">
        <f t="shared" si="25"/>
        <v>0</v>
      </c>
      <c r="H71" s="195">
        <f t="shared" si="25"/>
        <v>0</v>
      </c>
      <c r="I71" s="195">
        <f t="shared" si="25"/>
        <v>0</v>
      </c>
      <c r="J71" s="195">
        <f t="shared" si="25"/>
        <v>0</v>
      </c>
      <c r="K71" s="195">
        <f t="shared" si="25"/>
        <v>0</v>
      </c>
      <c r="L71" s="171">
        <v>42</v>
      </c>
      <c r="M71" s="172" t="s">
        <v>163</v>
      </c>
      <c r="N71" s="195">
        <f>SUM(N72:N74)</f>
        <v>264275</v>
      </c>
      <c r="O71" s="195">
        <f t="shared" si="25"/>
        <v>10000</v>
      </c>
      <c r="P71" s="195">
        <f t="shared" si="25"/>
        <v>0</v>
      </c>
      <c r="Q71" s="195">
        <f t="shared" si="25"/>
        <v>0</v>
      </c>
      <c r="R71" s="195">
        <f t="shared" si="25"/>
        <v>0</v>
      </c>
      <c r="S71" s="195">
        <f t="shared" si="25"/>
        <v>0</v>
      </c>
      <c r="T71" s="195">
        <f t="shared" si="25"/>
        <v>0</v>
      </c>
      <c r="U71" s="195">
        <f t="shared" si="25"/>
        <v>0</v>
      </c>
      <c r="V71" s="195">
        <f t="shared" si="25"/>
        <v>0</v>
      </c>
      <c r="W71" s="215"/>
      <c r="X71" s="171">
        <v>42</v>
      </c>
      <c r="Y71" s="172" t="s">
        <v>163</v>
      </c>
      <c r="Z71" s="215">
        <f>SUM(AA71:AG71)</f>
        <v>10000</v>
      </c>
      <c r="AA71" s="195">
        <f t="shared" si="25"/>
        <v>10000</v>
      </c>
      <c r="AB71" s="195">
        <f t="shared" si="25"/>
        <v>0</v>
      </c>
      <c r="AC71" s="195">
        <f t="shared" si="25"/>
        <v>0</v>
      </c>
      <c r="AD71" s="195">
        <f t="shared" si="25"/>
        <v>0</v>
      </c>
      <c r="AE71" s="195">
        <f t="shared" si="25"/>
        <v>0</v>
      </c>
      <c r="AF71" s="195">
        <f t="shared" si="25"/>
        <v>0</v>
      </c>
      <c r="AG71" s="195">
        <f t="shared" si="25"/>
        <v>0</v>
      </c>
      <c r="AH71" s="195">
        <f t="shared" si="25"/>
        <v>0</v>
      </c>
    </row>
    <row r="72" spans="1:34" s="188" customFormat="1" ht="12.75" customHeight="1" x14ac:dyDescent="0.25">
      <c r="A72" s="53">
        <v>4221</v>
      </c>
      <c r="B72" s="169" t="s">
        <v>170</v>
      </c>
      <c r="C72" s="194">
        <f t="shared" ref="C72:C74" si="26">SUM(D72:J72)</f>
        <v>10000</v>
      </c>
      <c r="D72" s="189">
        <v>10000</v>
      </c>
      <c r="E72" s="189"/>
      <c r="F72" s="189"/>
      <c r="G72" s="189"/>
      <c r="H72" s="189"/>
      <c r="I72" s="189"/>
      <c r="J72" s="189"/>
      <c r="K72" s="189"/>
      <c r="L72" s="53">
        <v>4221</v>
      </c>
      <c r="M72" s="169" t="s">
        <v>170</v>
      </c>
      <c r="N72" s="189">
        <f t="shared" ref="N72:N74" si="27">SUM(N73:N75)</f>
        <v>144150</v>
      </c>
      <c r="O72" s="189">
        <v>10000</v>
      </c>
      <c r="P72" s="189"/>
      <c r="Q72" s="189"/>
      <c r="R72" s="189"/>
      <c r="S72" s="189"/>
      <c r="T72" s="189"/>
      <c r="U72" s="189"/>
      <c r="V72" s="189"/>
      <c r="W72" s="189"/>
      <c r="X72" s="53">
        <v>4221</v>
      </c>
      <c r="Y72" s="169" t="s">
        <v>170</v>
      </c>
      <c r="Z72" s="189">
        <f t="shared" ref="Z72:Z74" si="28">SUM(AA72:AG72)</f>
        <v>10000</v>
      </c>
      <c r="AA72" s="189">
        <v>10000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5">
      <c r="A73" s="53">
        <v>4227</v>
      </c>
      <c r="B73" s="14" t="s">
        <v>50</v>
      </c>
      <c r="C73" s="194">
        <f t="shared" si="26"/>
        <v>776000</v>
      </c>
      <c r="D73" s="189">
        <v>776000</v>
      </c>
      <c r="E73" s="189"/>
      <c r="F73" s="189"/>
      <c r="G73" s="189"/>
      <c r="H73" s="189"/>
      <c r="I73" s="189"/>
      <c r="J73" s="189"/>
      <c r="K73" s="189"/>
      <c r="L73" s="53">
        <v>4227</v>
      </c>
      <c r="M73" s="14" t="s">
        <v>50</v>
      </c>
      <c r="N73" s="189">
        <f t="shared" si="27"/>
        <v>72075</v>
      </c>
      <c r="O73" s="189"/>
      <c r="P73" s="189"/>
      <c r="Q73" s="189"/>
      <c r="R73" s="189"/>
      <c r="S73" s="189"/>
      <c r="T73" s="189"/>
      <c r="U73" s="189"/>
      <c r="V73" s="189"/>
      <c r="W73" s="189"/>
      <c r="X73" s="53">
        <v>4227</v>
      </c>
      <c r="Y73" s="14" t="s">
        <v>50</v>
      </c>
      <c r="Z73" s="189">
        <f t="shared" si="28"/>
        <v>0</v>
      </c>
      <c r="AA73" s="189"/>
      <c r="AB73" s="189"/>
      <c r="AC73" s="189"/>
      <c r="AD73" s="189"/>
      <c r="AE73" s="189"/>
      <c r="AF73" s="189"/>
      <c r="AG73" s="189"/>
      <c r="AH73" s="189"/>
    </row>
    <row r="74" spans="1:34" s="188" customFormat="1" x14ac:dyDescent="0.25">
      <c r="A74" s="53"/>
      <c r="B74" s="14"/>
      <c r="C74" s="194">
        <f t="shared" si="26"/>
        <v>0</v>
      </c>
      <c r="D74" s="189"/>
      <c r="E74" s="189"/>
      <c r="F74" s="189"/>
      <c r="G74" s="189"/>
      <c r="H74" s="189"/>
      <c r="I74" s="189"/>
      <c r="J74" s="189"/>
      <c r="K74" s="189"/>
      <c r="L74" s="53"/>
      <c r="M74" s="14"/>
      <c r="N74" s="189">
        <f t="shared" si="27"/>
        <v>48050</v>
      </c>
      <c r="O74" s="189"/>
      <c r="P74" s="189"/>
      <c r="Q74" s="189"/>
      <c r="R74" s="189"/>
      <c r="S74" s="189"/>
      <c r="T74" s="189"/>
      <c r="U74" s="189"/>
      <c r="V74" s="189"/>
      <c r="W74" s="189"/>
      <c r="X74" s="53"/>
      <c r="Y74" s="14"/>
      <c r="Z74" s="189">
        <f t="shared" si="28"/>
        <v>0</v>
      </c>
      <c r="AA74" s="189"/>
      <c r="AB74" s="189"/>
      <c r="AC74" s="189"/>
      <c r="AD74" s="189"/>
      <c r="AE74" s="189"/>
      <c r="AF74" s="189"/>
      <c r="AG74" s="189"/>
      <c r="AH74" s="189"/>
    </row>
    <row r="75" spans="1:34" s="12" customFormat="1" ht="23.55" customHeight="1" x14ac:dyDescent="0.25">
      <c r="A75" s="185" t="s">
        <v>40</v>
      </c>
      <c r="B75" s="179" t="s">
        <v>347</v>
      </c>
      <c r="C75" s="196">
        <f>SUM(D75:J75)</f>
        <v>24025</v>
      </c>
      <c r="D75" s="196">
        <f t="shared" ref="D75:AH75" si="29">SUM(D77)</f>
        <v>24025</v>
      </c>
      <c r="E75" s="196">
        <f t="shared" si="29"/>
        <v>0</v>
      </c>
      <c r="F75" s="196">
        <f t="shared" si="29"/>
        <v>0</v>
      </c>
      <c r="G75" s="196">
        <f t="shared" si="29"/>
        <v>0</v>
      </c>
      <c r="H75" s="196">
        <f t="shared" si="29"/>
        <v>0</v>
      </c>
      <c r="I75" s="196">
        <f t="shared" si="29"/>
        <v>0</v>
      </c>
      <c r="J75" s="196">
        <f t="shared" si="29"/>
        <v>0</v>
      </c>
      <c r="K75" s="196">
        <f t="shared" si="29"/>
        <v>0</v>
      </c>
      <c r="L75" s="185" t="s">
        <v>40</v>
      </c>
      <c r="M75" s="179" t="s">
        <v>347</v>
      </c>
      <c r="N75" s="196">
        <f>SUM(O75:U75)</f>
        <v>24025</v>
      </c>
      <c r="O75" s="196">
        <f t="shared" si="29"/>
        <v>24025</v>
      </c>
      <c r="P75" s="196">
        <f t="shared" si="29"/>
        <v>0</v>
      </c>
      <c r="Q75" s="196">
        <f t="shared" si="29"/>
        <v>0</v>
      </c>
      <c r="R75" s="196">
        <f t="shared" si="29"/>
        <v>0</v>
      </c>
      <c r="S75" s="196">
        <f t="shared" si="29"/>
        <v>0</v>
      </c>
      <c r="T75" s="196">
        <f t="shared" si="29"/>
        <v>0</v>
      </c>
      <c r="U75" s="196">
        <f t="shared" si="29"/>
        <v>0</v>
      </c>
      <c r="V75" s="196">
        <f t="shared" si="29"/>
        <v>0</v>
      </c>
      <c r="W75" s="196"/>
      <c r="X75" s="185" t="s">
        <v>40</v>
      </c>
      <c r="Y75" s="179" t="s">
        <v>347</v>
      </c>
      <c r="Z75" s="196">
        <f>SUM(AA75:AG75)</f>
        <v>24025</v>
      </c>
      <c r="AA75" s="196">
        <f t="shared" si="29"/>
        <v>24025</v>
      </c>
      <c r="AB75" s="196">
        <f t="shared" si="29"/>
        <v>0</v>
      </c>
      <c r="AC75" s="196">
        <f t="shared" si="29"/>
        <v>0</v>
      </c>
      <c r="AD75" s="196">
        <f t="shared" si="29"/>
        <v>0</v>
      </c>
      <c r="AE75" s="196">
        <f t="shared" si="29"/>
        <v>0</v>
      </c>
      <c r="AF75" s="196">
        <f t="shared" si="29"/>
        <v>0</v>
      </c>
      <c r="AG75" s="196">
        <f t="shared" si="29"/>
        <v>0</v>
      </c>
      <c r="AH75" s="196">
        <f t="shared" si="29"/>
        <v>0</v>
      </c>
    </row>
    <row r="76" spans="1:34" s="188" customFormat="1" x14ac:dyDescent="0.25">
      <c r="A76" s="169"/>
      <c r="B76" s="14"/>
      <c r="C76" s="189"/>
      <c r="D76" s="189"/>
      <c r="E76" s="189"/>
      <c r="F76" s="189"/>
      <c r="G76" s="189"/>
      <c r="H76" s="189"/>
      <c r="I76" s="189"/>
      <c r="J76" s="189"/>
      <c r="K76" s="189"/>
      <c r="L76" s="169"/>
      <c r="M76" s="14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69"/>
      <c r="Y76" s="14"/>
      <c r="Z76" s="189"/>
      <c r="AA76" s="189"/>
      <c r="AB76" s="189"/>
      <c r="AC76" s="189"/>
      <c r="AD76" s="189"/>
      <c r="AE76" s="189"/>
      <c r="AF76" s="189"/>
      <c r="AG76" s="189"/>
      <c r="AH76" s="189"/>
    </row>
    <row r="77" spans="1:34" s="12" customFormat="1" x14ac:dyDescent="0.25">
      <c r="A77" s="177">
        <v>32</v>
      </c>
      <c r="B77" s="178" t="s">
        <v>26</v>
      </c>
      <c r="C77" s="196">
        <f>SUM(D77:J77)</f>
        <v>24025</v>
      </c>
      <c r="D77" s="196">
        <f t="shared" ref="D77:AH77" si="30">SUM(D78)</f>
        <v>24025</v>
      </c>
      <c r="E77" s="196">
        <f t="shared" si="30"/>
        <v>0</v>
      </c>
      <c r="F77" s="196">
        <f t="shared" si="30"/>
        <v>0</v>
      </c>
      <c r="G77" s="196">
        <f t="shared" si="30"/>
        <v>0</v>
      </c>
      <c r="H77" s="196">
        <f t="shared" si="30"/>
        <v>0</v>
      </c>
      <c r="I77" s="196">
        <f t="shared" si="30"/>
        <v>0</v>
      </c>
      <c r="J77" s="196">
        <f t="shared" si="30"/>
        <v>0</v>
      </c>
      <c r="K77" s="196">
        <f t="shared" si="30"/>
        <v>0</v>
      </c>
      <c r="L77" s="177">
        <v>32</v>
      </c>
      <c r="M77" s="178" t="s">
        <v>26</v>
      </c>
      <c r="N77" s="196">
        <f>SUM(O77:U77)</f>
        <v>24025</v>
      </c>
      <c r="O77" s="196">
        <f t="shared" si="30"/>
        <v>24025</v>
      </c>
      <c r="P77" s="196">
        <f t="shared" si="30"/>
        <v>0</v>
      </c>
      <c r="Q77" s="196">
        <f t="shared" si="30"/>
        <v>0</v>
      </c>
      <c r="R77" s="196">
        <f t="shared" si="30"/>
        <v>0</v>
      </c>
      <c r="S77" s="196">
        <f t="shared" si="30"/>
        <v>0</v>
      </c>
      <c r="T77" s="196">
        <f t="shared" si="30"/>
        <v>0</v>
      </c>
      <c r="U77" s="196">
        <f t="shared" si="30"/>
        <v>0</v>
      </c>
      <c r="V77" s="196">
        <f t="shared" si="30"/>
        <v>0</v>
      </c>
      <c r="W77" s="196"/>
      <c r="X77" s="177">
        <v>32</v>
      </c>
      <c r="Y77" s="178" t="s">
        <v>26</v>
      </c>
      <c r="Z77" s="196">
        <f>SUM(AA77:AG77)</f>
        <v>24025</v>
      </c>
      <c r="AA77" s="196">
        <f t="shared" si="30"/>
        <v>24025</v>
      </c>
      <c r="AB77" s="196">
        <f t="shared" si="30"/>
        <v>0</v>
      </c>
      <c r="AC77" s="196">
        <f t="shared" si="30"/>
        <v>0</v>
      </c>
      <c r="AD77" s="196">
        <f t="shared" si="30"/>
        <v>0</v>
      </c>
      <c r="AE77" s="196">
        <f t="shared" si="30"/>
        <v>0</v>
      </c>
      <c r="AF77" s="196">
        <f t="shared" si="30"/>
        <v>0</v>
      </c>
      <c r="AG77" s="196">
        <f t="shared" si="30"/>
        <v>0</v>
      </c>
      <c r="AH77" s="196">
        <f t="shared" si="30"/>
        <v>0</v>
      </c>
    </row>
    <row r="78" spans="1:34" s="188" customFormat="1" x14ac:dyDescent="0.25">
      <c r="A78" s="53">
        <v>3213</v>
      </c>
      <c r="B78" s="14" t="s">
        <v>73</v>
      </c>
      <c r="C78" s="194">
        <f>SUM(D78:J78)</f>
        <v>24025</v>
      </c>
      <c r="D78" s="189">
        <v>24025</v>
      </c>
      <c r="E78" s="189"/>
      <c r="F78" s="189"/>
      <c r="G78" s="189"/>
      <c r="H78" s="189"/>
      <c r="I78" s="189"/>
      <c r="J78" s="189"/>
      <c r="K78" s="189"/>
      <c r="L78" s="53">
        <v>3213</v>
      </c>
      <c r="M78" s="14" t="s">
        <v>73</v>
      </c>
      <c r="N78" s="189">
        <f>SUM(O78:U78)</f>
        <v>24025</v>
      </c>
      <c r="O78" s="189">
        <v>24025</v>
      </c>
      <c r="P78" s="189"/>
      <c r="Q78" s="189"/>
      <c r="R78" s="189"/>
      <c r="S78" s="189"/>
      <c r="T78" s="189"/>
      <c r="U78" s="189"/>
      <c r="V78" s="189"/>
      <c r="W78" s="189"/>
      <c r="X78" s="53">
        <v>3213</v>
      </c>
      <c r="Y78" s="14" t="s">
        <v>73</v>
      </c>
      <c r="Z78" s="189">
        <f>SUM(AA78:AG78)</f>
        <v>24025</v>
      </c>
      <c r="AA78" s="189">
        <v>24025</v>
      </c>
      <c r="AB78" s="189"/>
      <c r="AC78" s="189"/>
      <c r="AD78" s="189"/>
      <c r="AE78" s="189"/>
      <c r="AF78" s="189"/>
      <c r="AG78" s="189"/>
      <c r="AH78" s="189"/>
    </row>
    <row r="79" spans="1:34" s="188" customFormat="1" x14ac:dyDescent="0.25">
      <c r="A79" s="53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3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3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s="12" customFormat="1" x14ac:dyDescent="0.25">
      <c r="A80" s="174" t="s">
        <v>40</v>
      </c>
      <c r="B80" s="175" t="s">
        <v>348</v>
      </c>
      <c r="C80" s="197">
        <f>SUM(D80:J80)</f>
        <v>0</v>
      </c>
      <c r="D80" s="197">
        <f t="shared" ref="D80:AH80" si="31">SUM(D82)</f>
        <v>0</v>
      </c>
      <c r="E80" s="197">
        <f t="shared" si="31"/>
        <v>0</v>
      </c>
      <c r="F80" s="197">
        <f t="shared" si="31"/>
        <v>0</v>
      </c>
      <c r="G80" s="197">
        <f t="shared" si="31"/>
        <v>0</v>
      </c>
      <c r="H80" s="197">
        <f t="shared" si="31"/>
        <v>0</v>
      </c>
      <c r="I80" s="197">
        <f t="shared" si="31"/>
        <v>0</v>
      </c>
      <c r="J80" s="197">
        <f t="shared" si="31"/>
        <v>0</v>
      </c>
      <c r="K80" s="197">
        <f t="shared" si="31"/>
        <v>0</v>
      </c>
      <c r="L80" s="174" t="s">
        <v>40</v>
      </c>
      <c r="M80" s="175" t="s">
        <v>348</v>
      </c>
      <c r="N80" s="197">
        <f>SUM(O80:U80)</f>
        <v>622916</v>
      </c>
      <c r="O80" s="197">
        <f t="shared" si="31"/>
        <v>622916</v>
      </c>
      <c r="P80" s="197">
        <f t="shared" si="31"/>
        <v>0</v>
      </c>
      <c r="Q80" s="197">
        <f t="shared" si="31"/>
        <v>0</v>
      </c>
      <c r="R80" s="197">
        <f t="shared" si="31"/>
        <v>0</v>
      </c>
      <c r="S80" s="197">
        <f t="shared" si="31"/>
        <v>0</v>
      </c>
      <c r="T80" s="197">
        <f t="shared" si="31"/>
        <v>0</v>
      </c>
      <c r="U80" s="197">
        <f t="shared" si="31"/>
        <v>0</v>
      </c>
      <c r="V80" s="197">
        <f t="shared" si="31"/>
        <v>0</v>
      </c>
      <c r="W80" s="197"/>
      <c r="X80" s="174" t="s">
        <v>40</v>
      </c>
      <c r="Y80" s="175" t="s">
        <v>348</v>
      </c>
      <c r="Z80" s="197">
        <f>SUM(AA80:AG80)</f>
        <v>444916</v>
      </c>
      <c r="AA80" s="197">
        <f t="shared" si="31"/>
        <v>444916</v>
      </c>
      <c r="AB80" s="197">
        <f t="shared" si="31"/>
        <v>0</v>
      </c>
      <c r="AC80" s="197">
        <f t="shared" si="31"/>
        <v>0</v>
      </c>
      <c r="AD80" s="197">
        <f t="shared" si="31"/>
        <v>0</v>
      </c>
      <c r="AE80" s="197">
        <f t="shared" si="31"/>
        <v>0</v>
      </c>
      <c r="AF80" s="197">
        <f t="shared" si="31"/>
        <v>0</v>
      </c>
      <c r="AG80" s="197">
        <f t="shared" si="31"/>
        <v>0</v>
      </c>
      <c r="AH80" s="197">
        <f t="shared" si="31"/>
        <v>0</v>
      </c>
    </row>
    <row r="81" spans="1:34" s="188" customFormat="1" x14ac:dyDescent="0.25">
      <c r="A81" s="53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3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3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s="12" customFormat="1" ht="26.4" x14ac:dyDescent="0.25">
      <c r="A82" s="176">
        <v>45</v>
      </c>
      <c r="B82" s="175" t="s">
        <v>214</v>
      </c>
      <c r="C82" s="197">
        <f>SUM(D82:J82)</f>
        <v>0</v>
      </c>
      <c r="D82" s="197">
        <f t="shared" ref="D82:AH82" si="32">SUM(D83)</f>
        <v>0</v>
      </c>
      <c r="E82" s="197">
        <f t="shared" si="32"/>
        <v>0</v>
      </c>
      <c r="F82" s="197">
        <f t="shared" si="32"/>
        <v>0</v>
      </c>
      <c r="G82" s="197">
        <f t="shared" si="32"/>
        <v>0</v>
      </c>
      <c r="H82" s="197">
        <f t="shared" si="32"/>
        <v>0</v>
      </c>
      <c r="I82" s="197">
        <f t="shared" si="32"/>
        <v>0</v>
      </c>
      <c r="J82" s="197">
        <f t="shared" si="32"/>
        <v>0</v>
      </c>
      <c r="K82" s="197">
        <f t="shared" si="32"/>
        <v>0</v>
      </c>
      <c r="L82" s="176">
        <v>45</v>
      </c>
      <c r="M82" s="175" t="s">
        <v>214</v>
      </c>
      <c r="N82" s="197">
        <f>SUM(O82:U82)</f>
        <v>622916</v>
      </c>
      <c r="O82" s="197">
        <f t="shared" si="32"/>
        <v>622916</v>
      </c>
      <c r="P82" s="197">
        <f t="shared" si="32"/>
        <v>0</v>
      </c>
      <c r="Q82" s="197">
        <f t="shared" si="32"/>
        <v>0</v>
      </c>
      <c r="R82" s="197">
        <f t="shared" si="32"/>
        <v>0</v>
      </c>
      <c r="S82" s="197">
        <f t="shared" si="32"/>
        <v>0</v>
      </c>
      <c r="T82" s="197">
        <f t="shared" si="32"/>
        <v>0</v>
      </c>
      <c r="U82" s="197">
        <f t="shared" si="32"/>
        <v>0</v>
      </c>
      <c r="V82" s="197">
        <f t="shared" si="32"/>
        <v>0</v>
      </c>
      <c r="W82" s="197"/>
      <c r="X82" s="176">
        <v>45</v>
      </c>
      <c r="Y82" s="175" t="s">
        <v>214</v>
      </c>
      <c r="Z82" s="197">
        <f>SUM(AA82:AG82)</f>
        <v>444916</v>
      </c>
      <c r="AA82" s="197">
        <f t="shared" si="32"/>
        <v>444916</v>
      </c>
      <c r="AB82" s="197">
        <f t="shared" si="32"/>
        <v>0</v>
      </c>
      <c r="AC82" s="197">
        <f t="shared" si="32"/>
        <v>0</v>
      </c>
      <c r="AD82" s="197">
        <f t="shared" si="32"/>
        <v>0</v>
      </c>
      <c r="AE82" s="197">
        <f t="shared" si="32"/>
        <v>0</v>
      </c>
      <c r="AF82" s="197">
        <f t="shared" si="32"/>
        <v>0</v>
      </c>
      <c r="AG82" s="197">
        <f t="shared" si="32"/>
        <v>0</v>
      </c>
      <c r="AH82" s="197">
        <f t="shared" si="32"/>
        <v>0</v>
      </c>
    </row>
    <row r="83" spans="1:34" s="188" customFormat="1" x14ac:dyDescent="0.25">
      <c r="A83" s="53">
        <v>4511</v>
      </c>
      <c r="B83" s="14" t="s">
        <v>349</v>
      </c>
      <c r="C83" s="189">
        <f>SUM(D83:J83)</f>
        <v>0</v>
      </c>
      <c r="D83" s="189"/>
      <c r="E83" s="189"/>
      <c r="F83" s="189"/>
      <c r="G83" s="189"/>
      <c r="H83" s="189"/>
      <c r="I83" s="189"/>
      <c r="J83" s="189"/>
      <c r="K83" s="189"/>
      <c r="L83" s="53">
        <v>4511</v>
      </c>
      <c r="M83" s="14" t="s">
        <v>349</v>
      </c>
      <c r="N83" s="189"/>
      <c r="O83" s="189">
        <v>622916</v>
      </c>
      <c r="P83" s="189"/>
      <c r="Q83" s="189"/>
      <c r="R83" s="189"/>
      <c r="S83" s="189"/>
      <c r="T83" s="189"/>
      <c r="U83" s="189"/>
      <c r="V83" s="189"/>
      <c r="W83" s="189"/>
      <c r="X83" s="53">
        <v>4511</v>
      </c>
      <c r="Y83" s="14" t="s">
        <v>349</v>
      </c>
      <c r="Z83" s="189"/>
      <c r="AA83" s="189">
        <v>444916</v>
      </c>
      <c r="AB83" s="189"/>
      <c r="AC83" s="189"/>
      <c r="AD83" s="189"/>
      <c r="AE83" s="189"/>
      <c r="AF83" s="189"/>
      <c r="AG83" s="189"/>
      <c r="AH83" s="189"/>
    </row>
    <row r="84" spans="1:34" x14ac:dyDescent="0.25">
      <c r="A84" s="54"/>
      <c r="B84" s="14"/>
      <c r="C84" s="189"/>
      <c r="D84" s="189"/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5">
      <c r="A85" s="54"/>
      <c r="B85" s="14"/>
      <c r="C85" s="189"/>
      <c r="D85" s="189"/>
      <c r="E85" s="189"/>
      <c r="F85" s="189"/>
      <c r="G85" s="189"/>
      <c r="H85" s="189"/>
      <c r="I85" s="189"/>
      <c r="J85" s="189"/>
      <c r="K85" s="189"/>
      <c r="L85" s="54"/>
      <c r="M85" s="14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54"/>
      <c r="Y85" s="14"/>
      <c r="Z85" s="189"/>
      <c r="AA85" s="189"/>
      <c r="AB85" s="189"/>
      <c r="AC85" s="189"/>
      <c r="AD85" s="189"/>
      <c r="AE85" s="189"/>
      <c r="AF85" s="189"/>
      <c r="AG85" s="189"/>
      <c r="AH85" s="189"/>
    </row>
    <row r="86" spans="1:34" x14ac:dyDescent="0.25">
      <c r="A86" s="54"/>
      <c r="B86" s="14"/>
      <c r="C86" s="189"/>
      <c r="D86" s="189"/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5">
      <c r="A87" s="54"/>
      <c r="B87" s="14"/>
      <c r="C87" s="189"/>
      <c r="D87" s="189"/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5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5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5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5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5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5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5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5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5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5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5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5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5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5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5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5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5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5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5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5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5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5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5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5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5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5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5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5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5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5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5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5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5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5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5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5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5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5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5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5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5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5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5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5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5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5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5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5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5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5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5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5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5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5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5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5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5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5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5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5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5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5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5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3"/>
      <c r="X150" s="54"/>
      <c r="Y150" s="14"/>
      <c r="Z150" s="213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5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3"/>
      <c r="X151" s="54"/>
      <c r="Y151" s="14"/>
      <c r="Z151" s="213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5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3"/>
      <c r="X152" s="54"/>
      <c r="Y152" s="14"/>
      <c r="Z152" s="213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5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3"/>
      <c r="X153" s="54"/>
      <c r="Y153" s="14"/>
      <c r="Z153" s="213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5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3"/>
      <c r="X154" s="54"/>
      <c r="Y154" s="14"/>
      <c r="Z154" s="213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5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3"/>
      <c r="X155" s="54"/>
      <c r="Y155" s="14"/>
      <c r="Z155" s="213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5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3"/>
      <c r="X156" s="54"/>
      <c r="Y156" s="14"/>
      <c r="Z156" s="213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5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3"/>
      <c r="X157" s="54"/>
      <c r="Y157" s="14"/>
      <c r="Z157" s="213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5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3"/>
      <c r="X158" s="54"/>
      <c r="Y158" s="14"/>
      <c r="Z158" s="213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5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3"/>
      <c r="X159" s="54"/>
      <c r="Y159" s="14"/>
      <c r="Z159" s="213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5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3"/>
      <c r="X160" s="54"/>
      <c r="Y160" s="14"/>
      <c r="Z160" s="213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5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3"/>
      <c r="X161" s="54"/>
      <c r="Y161" s="14"/>
      <c r="Z161" s="213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5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3"/>
      <c r="X162" s="54"/>
      <c r="Y162" s="14"/>
      <c r="Z162" s="213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5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3"/>
      <c r="X163" s="54"/>
      <c r="Y163" s="14"/>
      <c r="Z163" s="213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5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3"/>
      <c r="X164" s="54"/>
      <c r="Y164" s="14"/>
      <c r="Z164" s="213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5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3"/>
      <c r="X165" s="54"/>
      <c r="Y165" s="14"/>
      <c r="Z165" s="213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5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3"/>
      <c r="X166" s="54"/>
      <c r="Y166" s="14"/>
      <c r="Z166" s="213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5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3"/>
      <c r="X167" s="54"/>
      <c r="Y167" s="14"/>
      <c r="Z167" s="213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5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3"/>
      <c r="X168" s="54"/>
      <c r="Y168" s="14"/>
      <c r="Z168" s="213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5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3"/>
      <c r="X169" s="54"/>
      <c r="Y169" s="14"/>
      <c r="Z169" s="213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5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3"/>
      <c r="X170" s="54"/>
      <c r="Y170" s="14"/>
      <c r="Z170" s="213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5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3"/>
      <c r="X171" s="54"/>
      <c r="Y171" s="14"/>
      <c r="Z171" s="213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5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3"/>
      <c r="X172" s="54"/>
      <c r="Y172" s="14"/>
      <c r="Z172" s="213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5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3"/>
      <c r="X173" s="54"/>
      <c r="Y173" s="14"/>
      <c r="Z173" s="213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5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3"/>
      <c r="X174" s="54"/>
      <c r="Y174" s="14"/>
      <c r="Z174" s="213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5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3"/>
      <c r="X175" s="54"/>
      <c r="Y175" s="14"/>
      <c r="Z175" s="213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5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3"/>
      <c r="X176" s="54"/>
      <c r="Y176" s="14"/>
      <c r="Z176" s="213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5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3"/>
      <c r="X177" s="54"/>
      <c r="Y177" s="14"/>
      <c r="Z177" s="213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5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3"/>
      <c r="X178" s="54"/>
      <c r="Y178" s="14"/>
      <c r="Z178" s="213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5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3"/>
      <c r="X179" s="54"/>
      <c r="Y179" s="14"/>
      <c r="Z179" s="213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5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3"/>
      <c r="X180" s="54"/>
      <c r="Y180" s="14"/>
      <c r="Z180" s="213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5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3"/>
      <c r="X181" s="54"/>
      <c r="Y181" s="14"/>
      <c r="Z181" s="213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5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3"/>
      <c r="X182" s="54"/>
      <c r="Y182" s="14"/>
      <c r="Z182" s="213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5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3"/>
      <c r="X183" s="54"/>
      <c r="Y183" s="14"/>
      <c r="Z183" s="213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5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3"/>
      <c r="X184" s="54"/>
      <c r="Y184" s="14"/>
      <c r="Z184" s="213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5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3"/>
      <c r="X185" s="54"/>
      <c r="Y185" s="14"/>
      <c r="Z185" s="213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5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3"/>
      <c r="X186" s="54"/>
      <c r="Y186" s="14"/>
      <c r="Z186" s="213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5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3"/>
      <c r="X187" s="54"/>
      <c r="Y187" s="14"/>
      <c r="Z187" s="213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5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3"/>
      <c r="X188" s="54"/>
      <c r="Y188" s="14"/>
      <c r="Z188" s="213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5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3"/>
      <c r="X189" s="54"/>
      <c r="Y189" s="14"/>
      <c r="Z189" s="213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5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3"/>
      <c r="X190" s="54"/>
      <c r="Y190" s="14"/>
      <c r="Z190" s="213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5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3"/>
      <c r="X191" s="54"/>
      <c r="Y191" s="14"/>
      <c r="Z191" s="213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5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3"/>
      <c r="X192" s="54"/>
      <c r="Y192" s="14"/>
      <c r="Z192" s="213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5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3"/>
      <c r="X193" s="54"/>
      <c r="Y193" s="14"/>
      <c r="Z193" s="213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5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3"/>
      <c r="X194" s="54"/>
      <c r="Y194" s="14"/>
      <c r="Z194" s="213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5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3"/>
      <c r="X195" s="54"/>
      <c r="Y195" s="14"/>
      <c r="Z195" s="213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5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3"/>
      <c r="X196" s="54"/>
      <c r="Y196" s="14"/>
      <c r="Z196" s="213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5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3"/>
      <c r="X197" s="54"/>
      <c r="Y197" s="14"/>
      <c r="Z197" s="213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5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3"/>
      <c r="X198" s="54"/>
      <c r="Y198" s="14"/>
      <c r="Z198" s="213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5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3"/>
      <c r="X199" s="54"/>
      <c r="Y199" s="14"/>
      <c r="Z199" s="213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5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3"/>
      <c r="X200" s="54"/>
      <c r="Y200" s="14"/>
      <c r="Z200" s="213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5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3"/>
      <c r="X201" s="54"/>
      <c r="Y201" s="14"/>
      <c r="Z201" s="213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5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3"/>
      <c r="X202" s="54"/>
      <c r="Y202" s="14"/>
      <c r="Z202" s="213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5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3"/>
      <c r="X203" s="54"/>
      <c r="Y203" s="14"/>
      <c r="Z203" s="213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5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3"/>
      <c r="X204" s="54"/>
      <c r="Y204" s="14"/>
      <c r="Z204" s="213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5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3"/>
      <c r="X205" s="54"/>
      <c r="Y205" s="14"/>
      <c r="Z205" s="213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5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3"/>
      <c r="X206" s="54"/>
      <c r="Y206" s="14"/>
      <c r="Z206" s="213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5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3"/>
      <c r="X207" s="54"/>
      <c r="Y207" s="14"/>
      <c r="Z207" s="213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5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3"/>
      <c r="X208" s="54"/>
      <c r="Y208" s="14"/>
      <c r="Z208" s="213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5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3"/>
      <c r="X209" s="54"/>
      <c r="Y209" s="14"/>
      <c r="Z209" s="213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5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3"/>
      <c r="X210" s="54"/>
      <c r="Y210" s="14"/>
      <c r="Z210" s="213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5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3"/>
      <c r="X211" s="54"/>
      <c r="Y211" s="14"/>
      <c r="Z211" s="213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5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3"/>
      <c r="X212" s="54"/>
      <c r="Y212" s="14"/>
      <c r="Z212" s="213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5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3"/>
      <c r="X213" s="54"/>
      <c r="Y213" s="14"/>
      <c r="Z213" s="213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5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3"/>
      <c r="X214" s="54"/>
      <c r="Y214" s="14"/>
      <c r="Z214" s="213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5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3"/>
      <c r="X215" s="54"/>
      <c r="Y215" s="14"/>
      <c r="Z215" s="213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5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3"/>
      <c r="X216" s="54"/>
      <c r="Y216" s="14"/>
      <c r="Z216" s="213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5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3"/>
      <c r="X217" s="54"/>
      <c r="Y217" s="14"/>
      <c r="Z217" s="213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5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3"/>
      <c r="X218" s="54"/>
      <c r="Y218" s="14"/>
      <c r="Z218" s="213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5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3"/>
      <c r="X219" s="54"/>
      <c r="Y219" s="14"/>
      <c r="Z219" s="213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5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3"/>
      <c r="X220" s="54"/>
      <c r="Y220" s="14"/>
      <c r="Z220" s="213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5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3"/>
      <c r="X221" s="54"/>
      <c r="Y221" s="14"/>
      <c r="Z221" s="213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5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3"/>
      <c r="X222" s="54"/>
      <c r="Y222" s="14"/>
      <c r="Z222" s="213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5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3"/>
      <c r="X223" s="54"/>
      <c r="Y223" s="14"/>
      <c r="Z223" s="213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5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3"/>
      <c r="X224" s="54"/>
      <c r="Y224" s="14"/>
      <c r="Z224" s="213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5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3"/>
      <c r="X225" s="54"/>
      <c r="Y225" s="14"/>
      <c r="Z225" s="213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5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3"/>
      <c r="X226" s="54"/>
      <c r="Y226" s="14"/>
      <c r="Z226" s="213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5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3"/>
      <c r="X227" s="54"/>
      <c r="Y227" s="14"/>
      <c r="Z227" s="213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5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3"/>
      <c r="X228" s="54"/>
      <c r="Y228" s="14"/>
      <c r="Z228" s="213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5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3"/>
      <c r="X229" s="54"/>
      <c r="Y229" s="14"/>
      <c r="Z229" s="213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5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3"/>
      <c r="X230" s="54"/>
      <c r="Y230" s="14"/>
      <c r="Z230" s="213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5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3"/>
      <c r="X231" s="54"/>
      <c r="Y231" s="14"/>
      <c r="Z231" s="213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5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3"/>
      <c r="X232" s="54"/>
      <c r="Y232" s="14"/>
      <c r="Z232" s="213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5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3"/>
      <c r="X233" s="54"/>
      <c r="Y233" s="14"/>
      <c r="Z233" s="213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5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3"/>
      <c r="X234" s="54"/>
      <c r="Y234" s="14"/>
      <c r="Z234" s="213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5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3"/>
      <c r="X235" s="54"/>
      <c r="Y235" s="14"/>
      <c r="Z235" s="213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5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3"/>
      <c r="X236" s="54"/>
      <c r="Y236" s="14"/>
      <c r="Z236" s="213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5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3"/>
      <c r="X237" s="54"/>
      <c r="Y237" s="14"/>
      <c r="Z237" s="213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5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3"/>
      <c r="X238" s="54"/>
      <c r="Y238" s="14"/>
      <c r="Z238" s="213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5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3"/>
      <c r="X239" s="54"/>
      <c r="Y239" s="14"/>
      <c r="Z239" s="213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5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3"/>
      <c r="X240" s="54"/>
      <c r="Y240" s="14"/>
      <c r="Z240" s="213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5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3"/>
      <c r="X241" s="54"/>
      <c r="Y241" s="14"/>
      <c r="Z241" s="213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5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3"/>
      <c r="X242" s="54"/>
      <c r="Y242" s="14"/>
      <c r="Z242" s="213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5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3"/>
      <c r="X243" s="54"/>
      <c r="Y243" s="14"/>
      <c r="Z243" s="213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5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3"/>
      <c r="X244" s="54"/>
      <c r="Y244" s="14"/>
      <c r="Z244" s="213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5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3"/>
      <c r="X245" s="54"/>
      <c r="Y245" s="14"/>
      <c r="Z245" s="213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5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3"/>
      <c r="X246" s="54"/>
      <c r="Y246" s="14"/>
      <c r="Z246" s="213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5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3"/>
      <c r="X247" s="54"/>
      <c r="Y247" s="14"/>
      <c r="Z247" s="213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5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3"/>
      <c r="X248" s="54"/>
      <c r="Y248" s="14"/>
      <c r="Z248" s="213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5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3"/>
      <c r="X249" s="54"/>
      <c r="Y249" s="14"/>
      <c r="Z249" s="213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5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3"/>
      <c r="X250" s="54"/>
      <c r="Y250" s="14"/>
      <c r="Z250" s="213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5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3"/>
      <c r="X251" s="54"/>
      <c r="Y251" s="14"/>
      <c r="Z251" s="213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5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3"/>
      <c r="X252" s="54"/>
      <c r="Y252" s="14"/>
      <c r="Z252" s="213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5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3"/>
      <c r="X253" s="54"/>
      <c r="Y253" s="14"/>
      <c r="Z253" s="213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5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3"/>
      <c r="X254" s="54"/>
      <c r="Y254" s="14"/>
      <c r="Z254" s="213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5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3"/>
      <c r="X255" s="54"/>
      <c r="Y255" s="14"/>
      <c r="Z255" s="213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5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3"/>
      <c r="X256" s="54"/>
      <c r="Y256" s="14"/>
      <c r="Z256" s="213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5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3"/>
      <c r="X257" s="54"/>
      <c r="Y257" s="14"/>
      <c r="Z257" s="213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5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3"/>
      <c r="X258" s="54"/>
      <c r="Y258" s="14"/>
      <c r="Z258" s="213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5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3"/>
      <c r="X259" s="54"/>
      <c r="Y259" s="14"/>
      <c r="Z259" s="213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5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3"/>
      <c r="X260" s="54"/>
      <c r="Y260" s="14"/>
      <c r="Z260" s="213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5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3"/>
      <c r="X261" s="54"/>
      <c r="Y261" s="14"/>
      <c r="Z261" s="213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5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3"/>
      <c r="X262" s="54"/>
      <c r="Y262" s="14"/>
      <c r="Z262" s="213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5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3"/>
      <c r="X263" s="54"/>
      <c r="Y263" s="14"/>
      <c r="Z263" s="213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5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3"/>
      <c r="X264" s="54"/>
      <c r="Y264" s="14"/>
      <c r="Z264" s="213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5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3"/>
      <c r="X265" s="54"/>
      <c r="Y265" s="14"/>
      <c r="Z265" s="213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5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3"/>
      <c r="X266" s="54"/>
      <c r="Y266" s="14"/>
      <c r="Z266" s="213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5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3"/>
      <c r="X267" s="54"/>
      <c r="Y267" s="14"/>
      <c r="Z267" s="213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5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3"/>
      <c r="X268" s="54"/>
      <c r="Y268" s="14"/>
      <c r="Z268" s="213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5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3"/>
      <c r="X269" s="54"/>
      <c r="Y269" s="14"/>
      <c r="Z269" s="213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5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3"/>
      <c r="X270" s="54"/>
      <c r="Y270" s="14"/>
      <c r="Z270" s="213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5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3"/>
      <c r="X271" s="54"/>
      <c r="Y271" s="14"/>
      <c r="Z271" s="213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5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3"/>
      <c r="X272" s="54"/>
      <c r="Y272" s="14"/>
      <c r="Z272" s="213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5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3"/>
      <c r="X273" s="54"/>
      <c r="Y273" s="14"/>
      <c r="Z273" s="213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5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3"/>
      <c r="X274" s="54"/>
      <c r="Y274" s="14"/>
      <c r="Z274" s="213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5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3"/>
      <c r="X275" s="54"/>
      <c r="Y275" s="14"/>
      <c r="Z275" s="213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5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3"/>
      <c r="X276" s="54"/>
      <c r="Y276" s="14"/>
      <c r="Z276" s="213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5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3"/>
      <c r="X277" s="54"/>
      <c r="Y277" s="14"/>
      <c r="Z277" s="213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5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3"/>
      <c r="X278" s="54"/>
      <c r="Y278" s="14"/>
      <c r="Z278" s="213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5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3"/>
      <c r="X279" s="54"/>
      <c r="Y279" s="14"/>
      <c r="Z279" s="213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5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3"/>
      <c r="X280" s="54"/>
      <c r="Y280" s="14"/>
      <c r="Z280" s="213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5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3"/>
      <c r="X281" s="54"/>
      <c r="Y281" s="14"/>
      <c r="Z281" s="213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5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3"/>
      <c r="X282" s="54"/>
      <c r="Y282" s="14"/>
      <c r="Z282" s="213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5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3"/>
      <c r="X283" s="54"/>
      <c r="Y283" s="14"/>
      <c r="Z283" s="213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5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3"/>
      <c r="X284" s="54"/>
      <c r="Y284" s="14"/>
      <c r="Z284" s="213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5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3"/>
      <c r="X285" s="54"/>
      <c r="Y285" s="14"/>
      <c r="Z285" s="213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5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3"/>
      <c r="X286" s="54"/>
      <c r="Y286" s="14"/>
      <c r="Z286" s="213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5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3"/>
      <c r="X287" s="54"/>
      <c r="Y287" s="14"/>
      <c r="Z287" s="213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5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3"/>
      <c r="X288" s="54"/>
      <c r="Y288" s="14"/>
      <c r="Z288" s="213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5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3"/>
      <c r="X289" s="54"/>
      <c r="Y289" s="14"/>
      <c r="Z289" s="213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5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3"/>
      <c r="X290" s="54"/>
      <c r="Y290" s="14"/>
      <c r="Z290" s="213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5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3"/>
      <c r="X291" s="54"/>
      <c r="Y291" s="14"/>
      <c r="Z291" s="213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5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3"/>
      <c r="X292" s="54"/>
      <c r="Y292" s="14"/>
      <c r="Z292" s="213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5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3"/>
      <c r="X293" s="54"/>
      <c r="Y293" s="14"/>
      <c r="Z293" s="213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5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3"/>
      <c r="X294" s="54"/>
      <c r="Y294" s="14"/>
      <c r="Z294" s="213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5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3"/>
      <c r="X295" s="54"/>
      <c r="Y295" s="14"/>
      <c r="Z295" s="213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5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3"/>
      <c r="X296" s="54"/>
      <c r="Y296" s="14"/>
      <c r="Z296" s="213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5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3"/>
      <c r="X297" s="54"/>
      <c r="Y297" s="14"/>
      <c r="Z297" s="213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5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3"/>
      <c r="X298" s="54"/>
      <c r="Y298" s="14"/>
      <c r="Z298" s="213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5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3"/>
      <c r="X299" s="54"/>
      <c r="Y299" s="14"/>
      <c r="Z299" s="213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5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3"/>
      <c r="X300" s="54"/>
      <c r="Y300" s="14"/>
      <c r="Z300" s="213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5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3"/>
      <c r="X301" s="54"/>
      <c r="Y301" s="14"/>
      <c r="Z301" s="213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5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3"/>
      <c r="X302" s="54"/>
      <c r="Y302" s="14"/>
      <c r="Z302" s="213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5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3"/>
      <c r="X303" s="54"/>
      <c r="Y303" s="14"/>
      <c r="Z303" s="213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5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3"/>
      <c r="X304" s="54"/>
      <c r="Y304" s="14"/>
      <c r="Z304" s="213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5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3"/>
      <c r="X305" s="54"/>
      <c r="Y305" s="14"/>
      <c r="Z305" s="213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5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3"/>
      <c r="X306" s="54"/>
      <c r="Y306" s="14"/>
      <c r="Z306" s="213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5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3"/>
      <c r="X307" s="54"/>
      <c r="Y307" s="14"/>
      <c r="Z307" s="213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5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3"/>
      <c r="X308" s="54"/>
      <c r="Y308" s="14"/>
      <c r="Z308" s="213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5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3"/>
      <c r="X309" s="54"/>
      <c r="Y309" s="14"/>
      <c r="Z309" s="213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5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3"/>
      <c r="X310" s="54"/>
      <c r="Y310" s="14"/>
      <c r="Z310" s="213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5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3"/>
      <c r="X311" s="54"/>
      <c r="Y311" s="14"/>
      <c r="Z311" s="213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5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3"/>
      <c r="X312" s="54"/>
      <c r="Y312" s="14"/>
      <c r="Z312" s="213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5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3"/>
      <c r="X313" s="54"/>
      <c r="Y313" s="14"/>
      <c r="Z313" s="213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5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3"/>
      <c r="X314" s="54"/>
      <c r="Y314" s="14"/>
      <c r="Z314" s="213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5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3"/>
      <c r="X315" s="54"/>
      <c r="Y315" s="14"/>
      <c r="Z315" s="213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5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3"/>
      <c r="X316" s="54"/>
      <c r="Y316" s="14"/>
      <c r="Z316" s="213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5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3"/>
      <c r="X317" s="54"/>
      <c r="Y317" s="14"/>
      <c r="Z317" s="213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5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3"/>
      <c r="X318" s="54"/>
      <c r="Y318" s="14"/>
      <c r="Z318" s="213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5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3"/>
      <c r="X319" s="54"/>
      <c r="Y319" s="14"/>
      <c r="Z319" s="213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5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3"/>
      <c r="X320" s="54"/>
      <c r="Y320" s="14"/>
      <c r="Z320" s="213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5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3"/>
      <c r="X321" s="54"/>
      <c r="Y321" s="14"/>
      <c r="Z321" s="213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5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3"/>
      <c r="X322" s="54"/>
      <c r="Y322" s="14"/>
      <c r="Z322" s="213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5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3"/>
      <c r="X323" s="54"/>
      <c r="Y323" s="14"/>
      <c r="Z323" s="213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5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3"/>
      <c r="X324" s="54"/>
      <c r="Y324" s="14"/>
      <c r="Z324" s="213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5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3"/>
      <c r="X325" s="54"/>
      <c r="Y325" s="14"/>
      <c r="Z325" s="213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5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3"/>
      <c r="X326" s="54"/>
      <c r="Y326" s="14"/>
      <c r="Z326" s="213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5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3"/>
      <c r="X327" s="54"/>
      <c r="Y327" s="14"/>
      <c r="Z327" s="213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5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3"/>
      <c r="X328" s="54"/>
      <c r="Y328" s="14"/>
      <c r="Z328" s="213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5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3"/>
      <c r="X329" s="54"/>
      <c r="Y329" s="14"/>
      <c r="Z329" s="213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5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3"/>
      <c r="X330" s="54"/>
      <c r="Y330" s="14"/>
      <c r="Z330" s="213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5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3"/>
      <c r="X331" s="54"/>
      <c r="Y331" s="14"/>
      <c r="Z331" s="213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5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3"/>
      <c r="X332" s="54"/>
      <c r="Y332" s="14"/>
      <c r="Z332" s="213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5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3"/>
      <c r="X333" s="54"/>
      <c r="Y333" s="14"/>
      <c r="Z333" s="213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5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3"/>
      <c r="X334" s="54"/>
      <c r="Y334" s="14"/>
      <c r="Z334" s="213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5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3"/>
      <c r="X335" s="54"/>
      <c r="Y335" s="14"/>
      <c r="Z335" s="213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5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3"/>
      <c r="X336" s="54"/>
      <c r="Y336" s="14"/>
      <c r="Z336" s="213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5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3"/>
      <c r="X337" s="54"/>
      <c r="Y337" s="14"/>
      <c r="Z337" s="213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5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3"/>
      <c r="X338" s="54"/>
      <c r="Y338" s="14"/>
      <c r="Z338" s="213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5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3"/>
      <c r="X339" s="54"/>
      <c r="Y339" s="14"/>
      <c r="Z339" s="213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5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3"/>
      <c r="X340" s="54"/>
      <c r="Y340" s="14"/>
      <c r="Z340" s="213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5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3"/>
      <c r="X341" s="54"/>
      <c r="Y341" s="14"/>
      <c r="Z341" s="213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5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3"/>
      <c r="X342" s="54"/>
      <c r="Y342" s="14"/>
      <c r="Z342" s="213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5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3"/>
      <c r="X343" s="54"/>
      <c r="Y343" s="14"/>
      <c r="Z343" s="213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5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3"/>
      <c r="X344" s="54"/>
      <c r="Y344" s="14"/>
      <c r="Z344" s="213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5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3"/>
      <c r="X345" s="54"/>
      <c r="Y345" s="14"/>
      <c r="Z345" s="213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5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3"/>
      <c r="X346" s="54"/>
      <c r="Y346" s="14"/>
      <c r="Z346" s="213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5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3"/>
      <c r="X347" s="54"/>
      <c r="Y347" s="14"/>
      <c r="Z347" s="213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5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3"/>
      <c r="X348" s="54"/>
      <c r="Y348" s="14"/>
      <c r="Z348" s="213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5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3"/>
      <c r="X349" s="54"/>
      <c r="Y349" s="14"/>
      <c r="Z349" s="213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5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3"/>
      <c r="X350" s="54"/>
      <c r="Y350" s="14"/>
      <c r="Z350" s="213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5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3"/>
      <c r="X351" s="54"/>
      <c r="Y351" s="14"/>
      <c r="Z351" s="213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5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3"/>
      <c r="X352" s="54"/>
      <c r="Y352" s="14"/>
      <c r="Z352" s="213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5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3"/>
      <c r="X353" s="54"/>
      <c r="Y353" s="14"/>
      <c r="Z353" s="213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5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3"/>
      <c r="X354" s="54"/>
      <c r="Y354" s="14"/>
      <c r="Z354" s="213"/>
      <c r="AA354" s="62"/>
      <c r="AB354" s="62"/>
      <c r="AC354" s="62"/>
      <c r="AD354" s="62"/>
      <c r="AE354" s="62"/>
      <c r="AF354" s="62"/>
      <c r="AG354" s="62"/>
      <c r="AH354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N64:N65"/>
    <mergeCell ref="O64:O65"/>
    <mergeCell ref="P64:P65"/>
    <mergeCell ref="A6:B7"/>
    <mergeCell ref="Z64:Z65"/>
    <mergeCell ref="AA64:AA65"/>
    <mergeCell ref="AB64:AB65"/>
    <mergeCell ref="AC64:AC65"/>
    <mergeCell ref="Q64:Q65"/>
    <mergeCell ref="R64:R65"/>
    <mergeCell ref="S64:S65"/>
    <mergeCell ref="T64:T65"/>
    <mergeCell ref="U64:U65"/>
    <mergeCell ref="AD64:AD65"/>
    <mergeCell ref="AE64:AE65"/>
    <mergeCell ref="AF64:AF65"/>
    <mergeCell ref="AG64:AG65"/>
    <mergeCell ref="AH64:AH6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64:M65"/>
    <mergeCell ref="Y11:Y12"/>
    <mergeCell ref="Y64:Y65"/>
    <mergeCell ref="L11:L12"/>
    <mergeCell ref="L64:L65"/>
    <mergeCell ref="X11:X12"/>
    <mergeCell ref="X64:X65"/>
    <mergeCell ref="R11:R12"/>
    <mergeCell ref="S11:S12"/>
    <mergeCell ref="T11:T12"/>
    <mergeCell ref="U11:U12"/>
    <mergeCell ref="V11:V12"/>
    <mergeCell ref="V64:V65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  <rowBreaks count="1" manualBreakCount="1">
    <brk id="61" max="16383" man="1"/>
  </rowBreaks>
  <colBreaks count="1" manualBreakCount="1">
    <brk id="23" max="82" man="1"/>
  </colBreaks>
  <ignoredErrors>
    <ignoredError sqref="Z6:Z209 N6:N38 N48:N148 N40:N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Korisnik520</cp:lastModifiedBy>
  <cp:lastPrinted>2018-11-28T07:24:26Z</cp:lastPrinted>
  <dcterms:created xsi:type="dcterms:W3CDTF">2013-09-11T11:00:21Z</dcterms:created>
  <dcterms:modified xsi:type="dcterms:W3CDTF">2018-11-28T07:57:57Z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  <property fmtid="{D5CDD505-2E9C-101B-9397-08002B2CF9AE}" pid="3" name="_AdHocReviewCycleID">
    <vt:i4>-388346306</vt:i4>
  </property>
  <property fmtid="{D5CDD505-2E9C-101B-9397-08002B2CF9AE}" pid="4" name="_NewReviewCycle">
    <vt:lpwstr/>
  </property>
  <property fmtid="{D5CDD505-2E9C-101B-9397-08002B2CF9AE}" pid="5" name="_EmailSubject">
    <vt:lpwstr>Objava na web Financijski plan Doma za 2019</vt:lpwstr>
  </property>
  <property fmtid="{D5CDD505-2E9C-101B-9397-08002B2CF9AE}" pid="6" name="_AuthorEmail">
    <vt:lpwstr>dom.volosko@domvolosko.tcloud.hr</vt:lpwstr>
  </property>
  <property fmtid="{D5CDD505-2E9C-101B-9397-08002B2CF9AE}" pid="7" name="_AuthorEmailDisplayName">
    <vt:lpwstr>Dom Volosko</vt:lpwstr>
  </property>
</Properties>
</file>