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anja.dombrovski\Desktop\19. sjednica UV\19. sjednica UV\"/>
    </mc:Choice>
  </mc:AlternateContent>
  <xr:revisionPtr revIDLastSave="0" documentId="13_ncr:1_{80C7FD76-FC2B-4B8E-8D18-B16774D0A127}" xr6:coauthVersionLast="47" xr6:coauthVersionMax="47" xr10:uidLastSave="{00000000-0000-0000-0000-000000000000}"/>
  <bookViews>
    <workbookView xWindow="1170" yWindow="1170" windowWidth="20730" windowHeight="11205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H21" i="3"/>
  <c r="H10" i="8"/>
  <c r="G10" i="8"/>
  <c r="F10" i="8"/>
  <c r="L75" i="3"/>
  <c r="L99" i="3"/>
  <c r="L98" i="3"/>
  <c r="L95" i="3"/>
  <c r="L94" i="3"/>
  <c r="L93" i="3"/>
  <c r="L90" i="3"/>
  <c r="L89" i="3"/>
  <c r="L87" i="3"/>
  <c r="L86" i="3"/>
  <c r="L85" i="3"/>
  <c r="L84" i="3"/>
  <c r="L83" i="3"/>
  <c r="L82" i="3"/>
  <c r="L81" i="3"/>
  <c r="L80" i="3"/>
  <c r="L78" i="3"/>
  <c r="L77" i="3"/>
  <c r="L76" i="3"/>
  <c r="L74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K93" i="3"/>
  <c r="K90" i="3"/>
  <c r="K89" i="3"/>
  <c r="K88" i="3"/>
  <c r="K87" i="3"/>
  <c r="K86" i="3"/>
  <c r="K85" i="3"/>
  <c r="K84" i="3"/>
  <c r="K83" i="3"/>
  <c r="K82" i="3"/>
  <c r="K81" i="3"/>
  <c r="K80" i="3"/>
  <c r="K78" i="3"/>
  <c r="K77" i="3"/>
  <c r="K76" i="3"/>
  <c r="K75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L15" i="3"/>
  <c r="K15" i="3"/>
  <c r="K11" i="3"/>
  <c r="K12" i="3"/>
  <c r="I11" i="3"/>
  <c r="I61" i="3"/>
  <c r="I27" i="3"/>
  <c r="H46" i="3"/>
  <c r="G10" i="1"/>
  <c r="G13" i="1"/>
  <c r="F28" i="8"/>
  <c r="H28" i="8" s="1"/>
  <c r="E28" i="8"/>
  <c r="D28" i="8"/>
  <c r="C28" i="8"/>
  <c r="H36" i="8"/>
  <c r="H35" i="8"/>
  <c r="H34" i="8"/>
  <c r="H33" i="8"/>
  <c r="H32" i="8"/>
  <c r="H30" i="8"/>
  <c r="H29" i="8"/>
  <c r="H27" i="8"/>
  <c r="H25" i="8"/>
  <c r="H24" i="8"/>
  <c r="H20" i="8"/>
  <c r="H18" i="8"/>
  <c r="H16" i="8"/>
  <c r="H14" i="8"/>
  <c r="H13" i="8"/>
  <c r="H11" i="8"/>
  <c r="H9" i="8"/>
  <c r="H8" i="8"/>
  <c r="G36" i="8"/>
  <c r="G34" i="8"/>
  <c r="G32" i="8"/>
  <c r="G30" i="8"/>
  <c r="G29" i="8"/>
  <c r="G27" i="8"/>
  <c r="G25" i="8"/>
  <c r="G24" i="8"/>
  <c r="G20" i="8"/>
  <c r="G18" i="8"/>
  <c r="G16" i="8"/>
  <c r="G14" i="8"/>
  <c r="G13" i="8"/>
  <c r="G11" i="8"/>
  <c r="G9" i="8"/>
  <c r="G8" i="8"/>
  <c r="L30" i="3"/>
  <c r="L29" i="3"/>
  <c r="L25" i="3"/>
  <c r="L23" i="3"/>
  <c r="L20" i="3"/>
  <c r="L17" i="3"/>
  <c r="L14" i="3"/>
  <c r="K30" i="3"/>
  <c r="K29" i="3"/>
  <c r="K26" i="3"/>
  <c r="K25" i="3"/>
  <c r="K23" i="3"/>
  <c r="K20" i="3"/>
  <c r="K14" i="3"/>
  <c r="K17" i="3"/>
  <c r="H8" i="11"/>
  <c r="G8" i="11"/>
  <c r="L15" i="1"/>
  <c r="L14" i="1"/>
  <c r="L11" i="1"/>
  <c r="K15" i="1"/>
  <c r="K14" i="1"/>
  <c r="K11" i="1"/>
  <c r="E7" i="11"/>
  <c r="E6" i="11" s="1"/>
  <c r="F7" i="11"/>
  <c r="F6" i="11" s="1"/>
  <c r="H6" i="11" s="1"/>
  <c r="D7" i="11"/>
  <c r="D6" i="11" s="1"/>
  <c r="C7" i="11"/>
  <c r="G7" i="11" s="1"/>
  <c r="C6" i="11"/>
  <c r="G6" i="11" s="1"/>
  <c r="D35" i="8"/>
  <c r="E35" i="8"/>
  <c r="F35" i="8"/>
  <c r="D33" i="8"/>
  <c r="E33" i="8"/>
  <c r="F33" i="8"/>
  <c r="G33" i="8" s="1"/>
  <c r="D31" i="8"/>
  <c r="E31" i="8"/>
  <c r="F31" i="8"/>
  <c r="G31" i="8" s="1"/>
  <c r="D26" i="8"/>
  <c r="E26" i="8"/>
  <c r="F26" i="8"/>
  <c r="H26" i="8" s="1"/>
  <c r="D23" i="8"/>
  <c r="E23" i="8"/>
  <c r="F23" i="8"/>
  <c r="C35" i="8"/>
  <c r="G35" i="8" s="1"/>
  <c r="C33" i="8"/>
  <c r="C31" i="8"/>
  <c r="C26" i="8"/>
  <c r="C23" i="8"/>
  <c r="G23" i="8" s="1"/>
  <c r="C17" i="8"/>
  <c r="D19" i="8"/>
  <c r="E19" i="8"/>
  <c r="F19" i="8"/>
  <c r="H19" i="8" s="1"/>
  <c r="D17" i="8"/>
  <c r="E17" i="8"/>
  <c r="F17" i="8"/>
  <c r="H17" i="8" s="1"/>
  <c r="D15" i="8"/>
  <c r="E15" i="8"/>
  <c r="F15" i="8"/>
  <c r="G15" i="8" s="1"/>
  <c r="D12" i="8"/>
  <c r="E12" i="8"/>
  <c r="F12" i="8"/>
  <c r="D10" i="8"/>
  <c r="E10" i="8"/>
  <c r="D7" i="8"/>
  <c r="E7" i="8"/>
  <c r="F7" i="8"/>
  <c r="H7" i="8" s="1"/>
  <c r="C19" i="8"/>
  <c r="C15" i="8"/>
  <c r="C12" i="8"/>
  <c r="C10" i="8"/>
  <c r="C7" i="8"/>
  <c r="H98" i="3"/>
  <c r="I98" i="3"/>
  <c r="J98" i="3"/>
  <c r="H96" i="3"/>
  <c r="I96" i="3"/>
  <c r="J96" i="3"/>
  <c r="H94" i="3"/>
  <c r="I94" i="3"/>
  <c r="J94" i="3"/>
  <c r="H86" i="3"/>
  <c r="I86" i="3"/>
  <c r="J86" i="3"/>
  <c r="G98" i="3"/>
  <c r="G96" i="3"/>
  <c r="G94" i="3"/>
  <c r="G86" i="3"/>
  <c r="G85" i="3" s="1"/>
  <c r="G84" i="3" s="1"/>
  <c r="H82" i="3"/>
  <c r="H81" i="3" s="1"/>
  <c r="I82" i="3"/>
  <c r="I81" i="3" s="1"/>
  <c r="J82" i="3"/>
  <c r="J81" i="3" s="1"/>
  <c r="H77" i="3"/>
  <c r="H76" i="3" s="1"/>
  <c r="I77" i="3"/>
  <c r="I76" i="3" s="1"/>
  <c r="J77" i="3"/>
  <c r="J76" i="3" s="1"/>
  <c r="I70" i="3"/>
  <c r="J70" i="3"/>
  <c r="H61" i="3"/>
  <c r="J61" i="3"/>
  <c r="H54" i="3"/>
  <c r="I54" i="3"/>
  <c r="J54" i="3"/>
  <c r="H49" i="3"/>
  <c r="I49" i="3"/>
  <c r="J49" i="3"/>
  <c r="I46" i="3"/>
  <c r="J46" i="3"/>
  <c r="H44" i="3"/>
  <c r="I44" i="3"/>
  <c r="J44" i="3"/>
  <c r="H41" i="3"/>
  <c r="I41" i="3"/>
  <c r="J41" i="3"/>
  <c r="G82" i="3"/>
  <c r="G81" i="3" s="1"/>
  <c r="G77" i="3"/>
  <c r="G76" i="3" s="1"/>
  <c r="G70" i="3"/>
  <c r="G61" i="3"/>
  <c r="G54" i="3"/>
  <c r="G49" i="3"/>
  <c r="G41" i="3"/>
  <c r="G46" i="3"/>
  <c r="G44" i="3"/>
  <c r="I13" i="1"/>
  <c r="J13" i="1"/>
  <c r="H13" i="1"/>
  <c r="I10" i="1"/>
  <c r="I16" i="1" s="1"/>
  <c r="J10" i="1"/>
  <c r="H10" i="1"/>
  <c r="H33" i="3"/>
  <c r="H32" i="3" s="1"/>
  <c r="H31" i="3" s="1"/>
  <c r="I33" i="3"/>
  <c r="I32" i="3" s="1"/>
  <c r="I31" i="3" s="1"/>
  <c r="J33" i="3"/>
  <c r="J32" i="3" s="1"/>
  <c r="J31" i="3" s="1"/>
  <c r="H28" i="3"/>
  <c r="H27" i="3" s="1"/>
  <c r="I28" i="3"/>
  <c r="J28" i="3"/>
  <c r="J27" i="3" s="1"/>
  <c r="L27" i="3" s="1"/>
  <c r="H24" i="3"/>
  <c r="I24" i="3"/>
  <c r="J24" i="3"/>
  <c r="L24" i="3" s="1"/>
  <c r="H22" i="3"/>
  <c r="I22" i="3"/>
  <c r="J22" i="3"/>
  <c r="L22" i="3" s="1"/>
  <c r="H19" i="3"/>
  <c r="H18" i="3" s="1"/>
  <c r="I19" i="3"/>
  <c r="I18" i="3" s="1"/>
  <c r="J19" i="3"/>
  <c r="J18" i="3" s="1"/>
  <c r="K18" i="3" s="1"/>
  <c r="H16" i="3"/>
  <c r="H15" i="3" s="1"/>
  <c r="I16" i="3"/>
  <c r="I15" i="3" s="1"/>
  <c r="J16" i="3"/>
  <c r="J15" i="3" s="1"/>
  <c r="H13" i="3"/>
  <c r="H12" i="3" s="1"/>
  <c r="I13" i="3"/>
  <c r="I12" i="3" s="1"/>
  <c r="J13" i="3"/>
  <c r="J12" i="3" s="1"/>
  <c r="L12" i="3" s="1"/>
  <c r="G28" i="3"/>
  <c r="G27" i="3" s="1"/>
  <c r="G24" i="3"/>
  <c r="G22" i="3"/>
  <c r="G19" i="3"/>
  <c r="G18" i="3" s="1"/>
  <c r="G16" i="3"/>
  <c r="G15" i="3" s="1"/>
  <c r="G13" i="3"/>
  <c r="G12" i="3" s="1"/>
  <c r="H7" i="11" l="1"/>
  <c r="G28" i="8"/>
  <c r="G12" i="8"/>
  <c r="L18" i="3"/>
  <c r="L28" i="3"/>
  <c r="G21" i="3"/>
  <c r="G11" i="3" s="1"/>
  <c r="G10" i="3" s="1"/>
  <c r="K10" i="3" s="1"/>
  <c r="K22" i="3"/>
  <c r="K13" i="1"/>
  <c r="L13" i="1"/>
  <c r="K10" i="1"/>
  <c r="L10" i="1"/>
  <c r="G16" i="1"/>
  <c r="H31" i="8"/>
  <c r="H12" i="8"/>
  <c r="G7" i="8"/>
  <c r="E22" i="8"/>
  <c r="H15" i="8"/>
  <c r="G19" i="8"/>
  <c r="G17" i="8"/>
  <c r="G26" i="8"/>
  <c r="C22" i="8"/>
  <c r="L16" i="3"/>
  <c r="K24" i="3"/>
  <c r="L19" i="3"/>
  <c r="I21" i="3"/>
  <c r="I85" i="3"/>
  <c r="I84" i="3" s="1"/>
  <c r="K27" i="3"/>
  <c r="H85" i="3"/>
  <c r="H84" i="3" s="1"/>
  <c r="L13" i="3"/>
  <c r="K16" i="3"/>
  <c r="J21" i="3"/>
  <c r="K13" i="3"/>
  <c r="K28" i="3"/>
  <c r="I40" i="3"/>
  <c r="J85" i="3"/>
  <c r="J84" i="3" s="1"/>
  <c r="H40" i="3"/>
  <c r="K19" i="3"/>
  <c r="C6" i="8"/>
  <c r="D22" i="8"/>
  <c r="F22" i="8"/>
  <c r="J16" i="1"/>
  <c r="H16" i="1"/>
  <c r="F6" i="8"/>
  <c r="D6" i="8"/>
  <c r="E6" i="8"/>
  <c r="G48" i="3"/>
  <c r="G40" i="3"/>
  <c r="I48" i="3"/>
  <c r="H48" i="3"/>
  <c r="J48" i="3"/>
  <c r="J40" i="3"/>
  <c r="I10" i="3"/>
  <c r="H11" i="3"/>
  <c r="H10" i="3" s="1"/>
  <c r="H6" i="8" l="1"/>
  <c r="I39" i="3"/>
  <c r="I38" i="3"/>
  <c r="G6" i="8"/>
  <c r="G22" i="8"/>
  <c r="K21" i="3"/>
  <c r="L21" i="3"/>
  <c r="H39" i="3"/>
  <c r="H38" i="3" s="1"/>
  <c r="J11" i="3"/>
  <c r="L11" i="3" s="1"/>
  <c r="K16" i="1"/>
  <c r="L16" i="1"/>
  <c r="J39" i="3"/>
  <c r="J38" i="3" s="1"/>
  <c r="G39" i="3"/>
  <c r="G38" i="3" s="1"/>
  <c r="J10" i="3" l="1"/>
  <c r="L10" i="3"/>
</calcChain>
</file>

<file path=xl/sharedStrings.xml><?xml version="1.0" encoding="utf-8"?>
<sst xmlns="http://schemas.openxmlformats.org/spreadsheetml/2006/main" count="362" uniqueCount="220">
  <si>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</si>
  <si>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</si>
  <si>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</si>
  <si>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</si>
  <si>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</si>
  <si>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</si>
  <si>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</si>
  <si>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</si>
  <si>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</si>
  <si>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</si>
  <si>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</si>
  <si>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</si>
  <si>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</si>
  <si>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</si>
  <si>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</si>
  <si>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</si>
  <si>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</si>
  <si>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</si>
  <si>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</si>
  <si>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</si>
  <si>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</si>
  <si>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</si>
  <si>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</si>
  <si>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</si>
  <si>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</si>
  <si>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</si>
  <si>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</si>
  <si>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</si>
  <si>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</si>
  <si>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</si>
  <si>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</si>
  <si>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</si>
  <si>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</si>
  <si>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</si>
  <si>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</si>
  <si>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</si>
  <si>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</si>
  <si>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</si>
  <si>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</si>
  <si>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</si>
  <si>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</si>
  <si>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</si>
  <si>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</si>
  <si>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</si>
  <si>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</si>
  <si>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</si>
  <si>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</si>
  <si>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</si>
  <si>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</si>
  <si>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</si>
  <si>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</si>
  <si>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</si>
  <si>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</si>
  <si>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</si>
  <si>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</si>
  <si>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</si>
  <si>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</si>
  <si>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</si>
  <si>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</si>
  <si>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</si>
  <si>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</si>
  <si>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</si>
  <si>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</si>
  <si>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</si>
  <si>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</si>
  <si>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</si>
  <si>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</si>
  <si>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</si>
  <si>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OSTVARENJE/IZVRŠENJE 
2022. </t>
  </si>
  <si>
    <t xml:space="preserve">OSTVARENJE/IZVRŠENJE 
2023. </t>
  </si>
  <si>
    <t xml:space="preserve">IZVRŠENJE 
2022. </t>
  </si>
  <si>
    <t xml:space="preserve">IZVRŠENJE 
2023. 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</si>
  <si>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</si>
  <si>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</si>
  <si>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</si>
  <si>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</si>
  <si>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</si>
  <si>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</si>
  <si>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</si>
  <si>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</si>
  <si>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 xml:space="preserve">Prihodi od prodaje proizvoda i robe te pruženih usluga </t>
  </si>
  <si>
    <t xml:space="preserve"> Prihodi od prodaje proizvoda i robe te pruženih usluga i prihodi od donacija te povrati po protestiranim jamstvima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</si>
  <si>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</si>
  <si>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</si>
  <si>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</si>
  <si>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</si>
  <si>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</si>
  <si>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</si>
  <si>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</si>
  <si>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Plaće za posebne uvjete rada</t>
  </si>
  <si>
    <t>Ostali rashodi za zaposlene</t>
  </si>
  <si>
    <t>Doprinosi na plaće</t>
  </si>
  <si>
    <t>Doprinosi za obvezno zdravstveno osiguranje</t>
  </si>
  <si>
    <t>Naknade za prijevoz, za rad naterenu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</si>
  <si>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</si>
  <si>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</si>
  <si>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</si>
  <si>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</si>
  <si>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</si>
  <si>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</si>
  <si>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</si>
  <si>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</si>
  <si>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</si>
  <si>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</si>
  <si>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tekućeg i investicijskog održavanja</t>
  </si>
  <si>
    <t>Usluge telefona, pošte i prijevoza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</si>
  <si>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</si>
  <si>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</si>
  <si>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</si>
  <si>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</si>
  <si>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</si>
  <si>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</si>
  <si>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</si>
  <si>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Naknada za rad predstavničkih i izvršnih tijela, povjerenstava i slično</t>
  </si>
  <si>
    <t>Premije osiguranja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</si>
  <si>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</si>
  <si>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</si>
  <si>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</si>
  <si>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</si>
  <si>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</si>
  <si>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</si>
  <si>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</si>
  <si>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Naknade građanima i kućanstvima u novcu</t>
  </si>
  <si>
    <t>Naknade građanima i kućanstvima na temelju osiguranja i druge naknade</t>
  </si>
  <si>
    <t>Ostale naknade građanima i kućanstvima iz proračuna</t>
  </si>
  <si>
    <t>Rashodi za nabavu proizvedene dugotrajne imovine</t>
  </si>
  <si>
    <t>Postrojenja i oprema</t>
  </si>
  <si>
    <t>Uredska oprema i namještaj</t>
  </si>
  <si>
    <t>Komunikacijska oprema</t>
  </si>
  <si>
    <t>Medicinska i laboratorijska oprema</t>
  </si>
  <si>
    <t>Instrumenti, uređaji i strojevi</t>
  </si>
  <si>
    <t>Sportska i glazbena oprema</t>
  </si>
  <si>
    <t>Uređaji, strojevi i oprema za ostale namjene</t>
  </si>
  <si>
    <t>Prijevozna sredstva</t>
  </si>
  <si>
    <t>Prijevozna sredstva u cestovnom prometu</t>
  </si>
  <si>
    <t>Knjige, umjetnička djela i ostale izložbene vrijednosti</t>
  </si>
  <si>
    <t>Umjetnička djela (izložena u galerijama, muzejima i slično)</t>
  </si>
  <si>
    <t>Nematerijalna proizvedena imovina</t>
  </si>
  <si>
    <t>Ulaganja u računalne programe</t>
  </si>
  <si>
    <t>Oprema za održavanje i zaštitu</t>
  </si>
  <si>
    <t>18 Prenesena sredstva - opći prihodi i primici</t>
  </si>
  <si>
    <t>32 Vlastiti prihodi - proračunski korisnici</t>
  </si>
  <si>
    <t>4 Prihodi za posebne namjene</t>
  </si>
  <si>
    <t>43 Prihodi za posebne namjene - proračunski korisnici</t>
  </si>
  <si>
    <t>44 Prihodi za decentralizirane funkcije</t>
  </si>
  <si>
    <t>5 Pomoći</t>
  </si>
  <si>
    <t>52 Pomoći - proračunski korisnici</t>
  </si>
  <si>
    <t>6 Donacije</t>
  </si>
  <si>
    <t>62 Donacije - proračunski korisnici</t>
  </si>
  <si>
    <t>73 Prihodi od prodaje ili zamjene nefin. imov. i naknade štete s naslova osiguranja - proračunski korisnici</t>
  </si>
  <si>
    <t xml:space="preserve">6 Donacije </t>
  </si>
  <si>
    <t>10 Socijalna zaštita</t>
  </si>
  <si>
    <t>1020 Starost</t>
  </si>
  <si>
    <t>INDEKS %</t>
  </si>
  <si>
    <t>INDEKS** %</t>
  </si>
  <si>
    <t>5=4/3*100</t>
  </si>
  <si>
    <t>Program: 4302 Zakonski standard ustanova socijalne skrbi</t>
  </si>
  <si>
    <t>A 430204 Redovna djelatnost domova za starije osobe</t>
  </si>
  <si>
    <t>Izvor: 111 Porezni i ostali prihodi</t>
  </si>
  <si>
    <t>31 Rashodi za zaposlene</t>
  </si>
  <si>
    <t>3111 Plaće za redovan rad</t>
  </si>
  <si>
    <t>32 Materijalni rashodi</t>
  </si>
  <si>
    <t>3222 Materijal i sirovine</t>
  </si>
  <si>
    <t>3223 Energija</t>
  </si>
  <si>
    <t>3238 Računalne usluge</t>
  </si>
  <si>
    <t>3291 Naknade za rad predstavničkih i izvršnih tijela, povjerenstava i slično</t>
  </si>
  <si>
    <t>42 Rashodi za nabavu proizvedene dugotrajne imovine</t>
  </si>
  <si>
    <t>4231 Prijevozna sredstva u cestovnom prometu</t>
  </si>
  <si>
    <t>Izvor: 181 Prenesena sredstva - opći prihodi i primici</t>
  </si>
  <si>
    <t>Izvor: 321 Vlastiti prihodi - proračunski korisnici</t>
  </si>
  <si>
    <t>34 Financijski rashodi</t>
  </si>
  <si>
    <t>3431 Bankarske usluge i usluge platnog prometa</t>
  </si>
  <si>
    <t>4221 Uredska oprema i namještaj</t>
  </si>
  <si>
    <t>4223 Oprema za održavanje i zaštitu</t>
  </si>
  <si>
    <t>4227 Uređaji, strojevi i oprema za ostale namjene</t>
  </si>
  <si>
    <t>Izvor: 431 Prihodi za posebne namjene - proračunski korisnici</t>
  </si>
  <si>
    <t>3114 Plaće za posebne uvjete rada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</si>
  <si>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</si>
  <si>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</si>
  <si>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</si>
  <si>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</si>
  <si>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</si>
  <si>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</si>
  <si>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</si>
  <si>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</si>
  <si>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</si>
  <si>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</si>
  <si>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</si>
  <si>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</si>
  <si>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</si>
  <si>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</si>
  <si>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</si>
  <si>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</si>
  <si>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3239 Ostale usluge</t>
  </si>
  <si>
    <t>3292 Premije osiguranja</t>
  </si>
  <si>
    <t>3295 Pristojbe i naknade</t>
  </si>
  <si>
    <t>3299 Ostali nespomenuti rashodi poslovanja</t>
  </si>
  <si>
    <t>3433 Zatezne kamate</t>
  </si>
  <si>
    <t>37 Naknade građanima i kućanstvima na temelju osiguranja i druge naknade</t>
  </si>
  <si>
    <t>3721 Naknade građanima i kućanstvima u novcu</t>
  </si>
  <si>
    <t>4224 Medicinska i laboratorijska oprema</t>
  </si>
  <si>
    <t>4226 Sportska i glazbena oprema</t>
  </si>
  <si>
    <t>4262 Ulaganja u računalne programe</t>
  </si>
  <si>
    <t>Izvor: 444 Prihodi za decentralizirane funkcije - DSN</t>
  </si>
  <si>
    <t>Izvor: 521 Pomoći - proračunski korisnici</t>
  </si>
  <si>
    <t>Izvor: 621 Donacije - proračunski korisnici</t>
  </si>
  <si>
    <t>4222 Komunikacijska oprema</t>
  </si>
  <si>
    <t>4242 Umjetnička djela (izložena u galerijama, muzejima i slično)</t>
  </si>
  <si>
    <t>Izvor: 731 Prihodi od prodaje ili zamjene nefin. imov. i naknade štete s naslova osiguranja - prorač. korisnici</t>
  </si>
  <si>
    <t>4225 Instrumenti, uređaji i strojevi</t>
  </si>
  <si>
    <t>Program: 4303 Programi županijskih ustanova iznad zakonskog standarda</t>
  </si>
  <si>
    <t>T 430302 Radno okupacijske i rekreativne aktivnosti korisnika u domovima za starije osobe</t>
  </si>
  <si>
    <t>A 430316 Edukacija djelatnika domova za starije osobe</t>
  </si>
  <si>
    <t>Program: 4306 Kapitalna ulaganja u ustanove socijalne skrbi</t>
  </si>
  <si>
    <t>K 430601 Adaptacija i rekonstrukcija objekata ustanova socijalne skrbi</t>
  </si>
  <si>
    <t>REBALANS 2023.*</t>
  </si>
  <si>
    <t xml:space="preserve">GODIŠNJI IZVJEŠTAJ O IZVRŠENJU FINANCIJSKOG PLANA PRORAČUNSKOG KORISNIKA JEDINICE LOKALNE I PODRUČNE (REGIONALNE) SAMOUPRAVE ZA 2023. </t>
  </si>
  <si>
    <t>Prihodi od pruženih usluga</t>
  </si>
  <si>
    <t xml:space="preserve">7 Prihodi od prodaje ili zamjene nefin. imov. i naknade s naslova osiguranja </t>
  </si>
  <si>
    <t xml:space="preserve"> OSTVARENJE/IZVRŠENJE 
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</si>
</sst>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i/>
      <sz val="9"/>
      <color rgb="FF000000"/>
      <name val="Verdana"/>
      <family val="2"/>
      <charset val="238"/>
    </font>
    <font>
      <b/>
      <i/>
      <sz val="9"/>
      <color rgb="FF0000FF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16" fillId="2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3" xfId="0" applyFont="1" applyFill="1" applyBorder="1" applyAlignment="1">
      <alignment horizontal="left" vertical="center" wrapText="1"/>
    </xf>
    <xf numFmtId="0" fontId="21" fillId="0" borderId="0" xfId="0" applyFont="1"/>
    <xf numFmtId="0" fontId="10" fillId="2" borderId="3" xfId="0" applyFont="1" applyFill="1" applyBorder="1" applyAlignment="1">
      <alignment vertical="center" wrapText="1"/>
    </xf>
    <xf numFmtId="0" fontId="22" fillId="0" borderId="0" xfId="0" applyFont="1" applyAlignment="1">
      <alignment horizontal="left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0" fillId="2" borderId="3" xfId="0" applyNumberFormat="1" applyFont="1" applyFill="1" applyBorder="1" applyAlignment="1">
      <alignment horizontal="right"/>
    </xf>
    <xf numFmtId="4" fontId="21" fillId="0" borderId="3" xfId="0" applyNumberFormat="1" applyFon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23" fillId="0" borderId="3" xfId="0" applyNumberFormat="1" applyFont="1" applyBorder="1" applyAlignment="1">
      <alignment horizontal="center"/>
    </xf>
    <xf numFmtId="4" fontId="24" fillId="2" borderId="3" xfId="0" applyNumberFormat="1" applyFont="1" applyFill="1" applyBorder="1" applyAlignment="1">
      <alignment horizontal="center"/>
    </xf>
    <xf numFmtId="4" fontId="1" fillId="0" borderId="3" xfId="0" applyNumberFormat="1" applyFont="1" applyBorder="1"/>
    <xf numFmtId="4" fontId="24" fillId="3" borderId="3" xfId="0" applyNumberFormat="1" applyFont="1" applyFill="1" applyBorder="1" applyAlignment="1">
      <alignment horizontal="center"/>
    </xf>
    <xf numFmtId="4" fontId="24" fillId="0" borderId="3" xfId="0" applyNumberFormat="1" applyFont="1" applyBorder="1" applyAlignment="1">
      <alignment horizontal="center"/>
    </xf>
    <xf numFmtId="4" fontId="24" fillId="0" borderId="3" xfId="0" applyNumberFormat="1" applyFont="1" applyBorder="1" applyAlignment="1">
      <alignment horizontal="center" wrapText="1"/>
    </xf>
    <xf numFmtId="4" fontId="24" fillId="3" borderId="3" xfId="0" applyNumberFormat="1" applyFont="1" applyFill="1" applyBorder="1" applyAlignment="1">
      <alignment horizontal="center" wrapText="1"/>
    </xf>
    <xf numFmtId="0" fontId="25" fillId="0" borderId="0" xfId="0" applyFont="1"/>
    <xf numFmtId="4" fontId="6" fillId="2" borderId="3" xfId="0" applyNumberFormat="1" applyFont="1" applyFill="1" applyBorder="1" applyAlignment="1">
      <alignment horizontal="right" wrapText="1"/>
    </xf>
    <xf numFmtId="0" fontId="14" fillId="3" borderId="3" xfId="0" applyFont="1" applyFill="1" applyBorder="1" applyAlignment="1">
      <alignment horizontal="center" vertical="center" wrapText="1"/>
    </xf>
    <xf numFmtId="4" fontId="26" fillId="2" borderId="7" xfId="0" applyNumberFormat="1" applyFont="1" applyFill="1" applyBorder="1" applyAlignment="1">
      <alignment horizontal="right" wrapText="1" indent="1"/>
    </xf>
    <xf numFmtId="0" fontId="15" fillId="2" borderId="0" xfId="0" applyFont="1" applyFill="1"/>
    <xf numFmtId="0" fontId="27" fillId="2" borderId="7" xfId="0" applyFont="1" applyFill="1" applyBorder="1" applyAlignment="1">
      <alignment horizontal="left" wrapText="1" indent="1"/>
    </xf>
    <xf numFmtId="4" fontId="27" fillId="2" borderId="7" xfId="0" applyNumberFormat="1" applyFont="1" applyFill="1" applyBorder="1" applyAlignment="1">
      <alignment horizontal="right" wrapText="1" indent="1"/>
    </xf>
    <xf numFmtId="0" fontId="26" fillId="2" borderId="7" xfId="0" applyFont="1" applyFill="1" applyBorder="1" applyAlignment="1">
      <alignment horizontal="right" wrapText="1" indent="1"/>
    </xf>
    <xf numFmtId="0" fontId="27" fillId="2" borderId="7" xfId="0" applyFont="1" applyFill="1" applyBorder="1" applyAlignment="1">
      <alignment horizontal="right" wrapText="1" indent="1"/>
    </xf>
    <xf numFmtId="4" fontId="28" fillId="2" borderId="7" xfId="0" applyNumberFormat="1" applyFont="1" applyFill="1" applyBorder="1" applyAlignment="1">
      <alignment horizontal="right" wrapText="1" indent="1"/>
    </xf>
    <xf numFmtId="0" fontId="26" fillId="2" borderId="8" xfId="0" applyFont="1" applyFill="1" applyBorder="1" applyAlignment="1">
      <alignment horizontal="left" wrapText="1" indent="1"/>
    </xf>
    <xf numFmtId="0" fontId="26" fillId="2" borderId="9" xfId="0" applyFont="1" applyFill="1" applyBorder="1" applyAlignment="1">
      <alignment horizontal="left" wrapText="1" indent="1"/>
    </xf>
    <xf numFmtId="0" fontId="26" fillId="2" borderId="9" xfId="0" applyFont="1" applyFill="1" applyBorder="1" applyAlignment="1">
      <alignment horizontal="left" wrapText="1" indent="3"/>
    </xf>
    <xf numFmtId="0" fontId="26" fillId="2" borderId="9" xfId="0" applyFont="1" applyFill="1" applyBorder="1" applyAlignment="1">
      <alignment horizontal="left" wrapText="1" indent="4"/>
    </xf>
    <xf numFmtId="0" fontId="27" fillId="2" borderId="9" xfId="0" applyFont="1" applyFill="1" applyBorder="1" applyAlignment="1">
      <alignment horizontal="left" wrapText="1" indent="5"/>
    </xf>
    <xf numFmtId="0" fontId="28" fillId="2" borderId="9" xfId="0" applyFont="1" applyFill="1" applyBorder="1" applyAlignment="1">
      <alignment horizontal="left" wrapText="1" indent="2"/>
    </xf>
    <xf numFmtId="4" fontId="29" fillId="2" borderId="7" xfId="0" applyNumberFormat="1" applyFont="1" applyFill="1" applyBorder="1" applyAlignment="1">
      <alignment horizontal="center" wrapText="1"/>
    </xf>
    <xf numFmtId="4" fontId="30" fillId="2" borderId="7" xfId="0" applyNumberFormat="1" applyFont="1" applyFill="1" applyBorder="1" applyAlignment="1">
      <alignment horizontal="center" wrapText="1"/>
    </xf>
    <xf numFmtId="4" fontId="27" fillId="2" borderId="7" xfId="0" applyNumberFormat="1" applyFont="1" applyFill="1" applyBorder="1" applyAlignment="1">
      <alignment horizontal="left" wrapText="1" inden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B27" sqref="B27:L27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6" ht="42" customHeight="1" x14ac:dyDescent="0.25">
      <c r="B1" s="92" t="s">
        <v>216</v>
      </c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16" ht="18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45"/>
    </row>
    <row r="3" spans="2:16" ht="15.75" customHeight="1" x14ac:dyDescent="0.25">
      <c r="B3" s="92" t="s">
        <v>12</v>
      </c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2:16" ht="36" customHeight="1" x14ac:dyDescent="0.25">
      <c r="B4" s="111"/>
      <c r="C4" s="111"/>
      <c r="D4" s="111"/>
      <c r="E4" s="34"/>
      <c r="F4" s="34"/>
      <c r="G4" s="34"/>
      <c r="H4" s="34"/>
      <c r="I4" s="34"/>
      <c r="J4" s="35"/>
      <c r="K4" s="35"/>
      <c r="L4" s="45"/>
    </row>
    <row r="5" spans="2:16" ht="18" customHeight="1" x14ac:dyDescent="0.25">
      <c r="B5" s="92" t="s">
        <v>59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6" ht="18" customHeigh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45"/>
    </row>
    <row r="7" spans="2:16" x14ac:dyDescent="0.25">
      <c r="B7" s="105" t="s">
        <v>60</v>
      </c>
      <c r="C7" s="105"/>
      <c r="D7" s="105"/>
      <c r="E7" s="105"/>
      <c r="F7" s="105"/>
      <c r="G7" s="38"/>
      <c r="H7" s="38"/>
      <c r="I7" s="38"/>
      <c r="J7" s="38"/>
      <c r="K7" s="39"/>
      <c r="L7" s="45"/>
    </row>
    <row r="8" spans="2:16" ht="25.5" x14ac:dyDescent="0.25">
      <c r="B8" s="106" t="s">
        <v>7</v>
      </c>
      <c r="C8" s="107"/>
      <c r="D8" s="107"/>
      <c r="E8" s="107"/>
      <c r="F8" s="108"/>
      <c r="G8" s="19" t="s">
        <v>68</v>
      </c>
      <c r="H8" s="1" t="s">
        <v>215</v>
      </c>
      <c r="I8" s="1" t="s">
        <v>48</v>
      </c>
      <c r="J8" s="19" t="s">
        <v>69</v>
      </c>
      <c r="K8" s="1" t="s">
        <v>153</v>
      </c>
      <c r="L8" s="1" t="s">
        <v>154</v>
      </c>
    </row>
    <row r="9" spans="2:16" s="22" customFormat="1" ht="11.25" x14ac:dyDescent="0.2">
      <c r="B9" s="99">
        <v>1</v>
      </c>
      <c r="C9" s="99"/>
      <c r="D9" s="99"/>
      <c r="E9" s="99"/>
      <c r="F9" s="100"/>
      <c r="G9" s="21">
        <v>2</v>
      </c>
      <c r="H9" s="20">
        <v>3</v>
      </c>
      <c r="I9" s="20">
        <v>4</v>
      </c>
      <c r="J9" s="20">
        <v>5</v>
      </c>
      <c r="K9" s="20" t="s">
        <v>18</v>
      </c>
      <c r="L9" s="20" t="s">
        <v>19</v>
      </c>
      <c r="P9" s="73"/>
    </row>
    <row r="10" spans="2:16" x14ac:dyDescent="0.25">
      <c r="B10" s="101" t="s">
        <v>0</v>
      </c>
      <c r="C10" s="102"/>
      <c r="D10" s="102"/>
      <c r="E10" s="102"/>
      <c r="F10" s="103"/>
      <c r="G10" s="58">
        <f>SUM(G11:G12)</f>
        <v>1454735.0399999998</v>
      </c>
      <c r="H10" s="58">
        <f>SUM(H11:H12)</f>
        <v>1737775.94</v>
      </c>
      <c r="I10" s="58">
        <f t="shared" ref="I10:J10" si="0">SUM(I11:I12)</f>
        <v>1737775.94</v>
      </c>
      <c r="J10" s="58">
        <f t="shared" si="0"/>
        <v>1750012.81</v>
      </c>
      <c r="K10" s="69">
        <f t="shared" ref="K10:K16" si="1">J10/G10*100</f>
        <v>120.29770108514057</v>
      </c>
      <c r="L10" s="69">
        <f>J10/I10*100</f>
        <v>100.70416845568711</v>
      </c>
    </row>
    <row r="11" spans="2:16" x14ac:dyDescent="0.25">
      <c r="B11" s="104" t="s">
        <v>52</v>
      </c>
      <c r="C11" s="95"/>
      <c r="D11" s="95"/>
      <c r="E11" s="95"/>
      <c r="F11" s="97"/>
      <c r="G11" s="59">
        <v>1454545.14</v>
      </c>
      <c r="H11" s="59">
        <v>1737775.94</v>
      </c>
      <c r="I11" s="59">
        <v>1737775.94</v>
      </c>
      <c r="J11" s="59">
        <v>1750012.81</v>
      </c>
      <c r="K11" s="70">
        <f t="shared" si="1"/>
        <v>120.31340670527422</v>
      </c>
      <c r="L11" s="70">
        <f>J11/I11*100</f>
        <v>100.70416845568711</v>
      </c>
    </row>
    <row r="12" spans="2:16" x14ac:dyDescent="0.25">
      <c r="B12" s="96" t="s">
        <v>57</v>
      </c>
      <c r="C12" s="97"/>
      <c r="D12" s="97"/>
      <c r="E12" s="97"/>
      <c r="F12" s="97"/>
      <c r="G12" s="59">
        <v>189.9</v>
      </c>
      <c r="H12" s="59">
        <v>0</v>
      </c>
      <c r="I12" s="59">
        <v>0</v>
      </c>
      <c r="J12" s="59">
        <v>0</v>
      </c>
      <c r="K12" s="70"/>
      <c r="L12" s="70"/>
    </row>
    <row r="13" spans="2:16" x14ac:dyDescent="0.25">
      <c r="B13" s="15" t="s">
        <v>1</v>
      </c>
      <c r="C13" s="31"/>
      <c r="D13" s="31"/>
      <c r="E13" s="31"/>
      <c r="F13" s="31"/>
      <c r="G13" s="58">
        <f>SUM(G14:G15)</f>
        <v>1439659.81</v>
      </c>
      <c r="H13" s="58">
        <f>SUM(H14:H15)</f>
        <v>1686606.3099999998</v>
      </c>
      <c r="I13" s="58">
        <f t="shared" ref="I13:J13" si="2">SUM(I14:I15)</f>
        <v>1686606.3099999998</v>
      </c>
      <c r="J13" s="58">
        <f t="shared" si="2"/>
        <v>1689259.47</v>
      </c>
      <c r="K13" s="69">
        <f t="shared" si="1"/>
        <v>117.33740556388803</v>
      </c>
      <c r="L13" s="69">
        <f>J13/I13*100</f>
        <v>100.15730760547197</v>
      </c>
    </row>
    <row r="14" spans="2:16" x14ac:dyDescent="0.25">
      <c r="B14" s="94" t="s">
        <v>53</v>
      </c>
      <c r="C14" s="95"/>
      <c r="D14" s="95"/>
      <c r="E14" s="95"/>
      <c r="F14" s="95"/>
      <c r="G14" s="59">
        <v>1358522.32</v>
      </c>
      <c r="H14" s="59">
        <v>1630922.65</v>
      </c>
      <c r="I14" s="59">
        <v>1630922.65</v>
      </c>
      <c r="J14" s="59">
        <v>1629030.48</v>
      </c>
      <c r="K14" s="71">
        <f t="shared" si="1"/>
        <v>119.9119407916684</v>
      </c>
      <c r="L14" s="71">
        <f>J14/I14*100</f>
        <v>99.883981622304404</v>
      </c>
    </row>
    <row r="15" spans="2:16" x14ac:dyDescent="0.25">
      <c r="B15" s="96" t="s">
        <v>54</v>
      </c>
      <c r="C15" s="97"/>
      <c r="D15" s="97"/>
      <c r="E15" s="97"/>
      <c r="F15" s="97"/>
      <c r="G15" s="59">
        <v>81137.490000000005</v>
      </c>
      <c r="H15" s="59">
        <v>55683.66</v>
      </c>
      <c r="I15" s="59">
        <v>55683.66</v>
      </c>
      <c r="J15" s="59">
        <v>60228.99</v>
      </c>
      <c r="K15" s="71">
        <f t="shared" si="1"/>
        <v>74.230777905503359</v>
      </c>
      <c r="L15" s="71">
        <f>J15/I15*100</f>
        <v>108.16277162815805</v>
      </c>
    </row>
    <row r="16" spans="2:16" x14ac:dyDescent="0.25">
      <c r="B16" s="110" t="s">
        <v>61</v>
      </c>
      <c r="C16" s="102"/>
      <c r="D16" s="102"/>
      <c r="E16" s="102"/>
      <c r="F16" s="102"/>
      <c r="G16" s="58">
        <f>G10-G13</f>
        <v>15075.229999999749</v>
      </c>
      <c r="H16" s="58">
        <f>H10-H13</f>
        <v>51169.630000000121</v>
      </c>
      <c r="I16" s="58">
        <f t="shared" ref="I16:J16" si="3">I10-I13</f>
        <v>51169.630000000121</v>
      </c>
      <c r="J16" s="58">
        <f t="shared" si="3"/>
        <v>60753.340000000084</v>
      </c>
      <c r="K16" s="72">
        <f t="shared" si="1"/>
        <v>403.00108190721528</v>
      </c>
      <c r="L16" s="72">
        <f>J16/I16*100</f>
        <v>118.72929313735499</v>
      </c>
    </row>
    <row r="17" spans="1:43" ht="18" x14ac:dyDescent="0.25">
      <c r="B17" s="34"/>
      <c r="C17" s="40"/>
      <c r="D17" s="40"/>
      <c r="E17" s="40"/>
      <c r="F17" s="40"/>
      <c r="G17" s="40"/>
      <c r="H17" s="40"/>
      <c r="I17" s="41"/>
      <c r="J17" s="41"/>
      <c r="K17" s="41"/>
      <c r="L17" s="41"/>
    </row>
    <row r="18" spans="1:43" ht="18" customHeight="1" x14ac:dyDescent="0.25">
      <c r="B18" s="105" t="s">
        <v>62</v>
      </c>
      <c r="C18" s="105"/>
      <c r="D18" s="105"/>
      <c r="E18" s="105"/>
      <c r="F18" s="105"/>
      <c r="G18" s="40"/>
      <c r="H18" s="40"/>
      <c r="I18" s="41"/>
      <c r="J18" s="41"/>
      <c r="K18" s="41"/>
      <c r="L18" s="41"/>
    </row>
    <row r="19" spans="1:43" ht="25.5" x14ac:dyDescent="0.25">
      <c r="B19" s="106" t="s">
        <v>7</v>
      </c>
      <c r="C19" s="107"/>
      <c r="D19" s="107"/>
      <c r="E19" s="107"/>
      <c r="F19" s="108"/>
      <c r="G19" s="19" t="s">
        <v>68</v>
      </c>
      <c r="H19" s="1" t="s">
        <v>215</v>
      </c>
      <c r="I19" s="1" t="s">
        <v>48</v>
      </c>
      <c r="J19" s="19" t="s">
        <v>69</v>
      </c>
      <c r="K19" s="1" t="s">
        <v>153</v>
      </c>
      <c r="L19" s="1" t="s">
        <v>154</v>
      </c>
    </row>
    <row r="20" spans="1:43" s="22" customFormat="1" x14ac:dyDescent="0.25">
      <c r="B20" s="99">
        <v>1</v>
      </c>
      <c r="C20" s="99"/>
      <c r="D20" s="99"/>
      <c r="E20" s="99"/>
      <c r="F20" s="100"/>
      <c r="G20" s="21">
        <v>2</v>
      </c>
      <c r="H20" s="20">
        <v>3</v>
      </c>
      <c r="I20" s="20">
        <v>4</v>
      </c>
      <c r="J20" s="20">
        <v>5</v>
      </c>
      <c r="K20" s="20" t="s">
        <v>18</v>
      </c>
      <c r="L20" s="20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2"/>
      <c r="B21" s="104" t="s">
        <v>55</v>
      </c>
      <c r="C21" s="115"/>
      <c r="D21" s="115"/>
      <c r="E21" s="115"/>
      <c r="F21" s="116"/>
      <c r="G21" s="59"/>
      <c r="H21" s="59"/>
      <c r="I21" s="59"/>
      <c r="J21" s="59"/>
      <c r="K21" s="59"/>
      <c r="L21" s="59"/>
    </row>
    <row r="22" spans="1:43" x14ac:dyDescent="0.25">
      <c r="A22" s="22"/>
      <c r="B22" s="104" t="s">
        <v>56</v>
      </c>
      <c r="C22" s="95"/>
      <c r="D22" s="95"/>
      <c r="E22" s="95"/>
      <c r="F22" s="95"/>
      <c r="G22" s="59"/>
      <c r="H22" s="59"/>
      <c r="I22" s="59"/>
      <c r="J22" s="59"/>
      <c r="K22" s="59"/>
      <c r="L22" s="59"/>
    </row>
    <row r="23" spans="1:43" s="46" customFormat="1" ht="15" customHeight="1" x14ac:dyDescent="0.25">
      <c r="A23" s="22"/>
      <c r="B23" s="112" t="s">
        <v>58</v>
      </c>
      <c r="C23" s="113"/>
      <c r="D23" s="113"/>
      <c r="E23" s="113"/>
      <c r="F23" s="114"/>
      <c r="G23" s="58"/>
      <c r="H23" s="58"/>
      <c r="I23" s="58"/>
      <c r="J23" s="58"/>
      <c r="K23" s="58"/>
      <c r="L23" s="5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6" customFormat="1" ht="15" customHeight="1" x14ac:dyDescent="0.25">
      <c r="A24" s="22"/>
      <c r="B24" s="112" t="s">
        <v>63</v>
      </c>
      <c r="C24" s="113"/>
      <c r="D24" s="113"/>
      <c r="E24" s="113"/>
      <c r="F24" s="114"/>
      <c r="G24" s="58">
        <v>-66244.820000000007</v>
      </c>
      <c r="H24" s="58">
        <v>-51169.63</v>
      </c>
      <c r="I24" s="58">
        <v>-51169.63</v>
      </c>
      <c r="J24" s="58">
        <v>-51169.63</v>
      </c>
      <c r="K24" s="69"/>
      <c r="L24" s="69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2"/>
      <c r="B25" s="110" t="s">
        <v>64</v>
      </c>
      <c r="C25" s="102"/>
      <c r="D25" s="102"/>
      <c r="E25" s="102"/>
      <c r="F25" s="102"/>
      <c r="G25" s="58">
        <v>-51169.59</v>
      </c>
      <c r="H25" s="58">
        <v>51169.63</v>
      </c>
      <c r="I25" s="58">
        <v>51169.53</v>
      </c>
      <c r="J25" s="58">
        <v>9583.7099999999991</v>
      </c>
      <c r="K25" s="69"/>
      <c r="L25" s="69"/>
    </row>
    <row r="26" spans="1:43" ht="15.75" x14ac:dyDescent="0.25">
      <c r="B26" s="42"/>
      <c r="C26" s="43"/>
      <c r="D26" s="43"/>
      <c r="E26" s="43"/>
      <c r="F26" s="43"/>
      <c r="G26" s="44"/>
      <c r="H26" s="44"/>
      <c r="I26" s="44"/>
      <c r="J26" s="44"/>
      <c r="K26" s="44"/>
      <c r="L26" s="45"/>
    </row>
    <row r="27" spans="1:43" ht="15.75" x14ac:dyDescent="0.25"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43" ht="15.75" x14ac:dyDescent="0.25">
      <c r="B28" s="12"/>
      <c r="C28" s="13"/>
      <c r="D28" s="13"/>
      <c r="E28" s="13"/>
      <c r="F28" s="13"/>
      <c r="G28" s="14"/>
      <c r="H28" s="14"/>
      <c r="I28" s="14"/>
      <c r="J28" s="14"/>
      <c r="K28" s="14"/>
    </row>
    <row r="29" spans="1:43" ht="15" customHeight="1" x14ac:dyDescent="0.2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43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43" ht="15" customHeight="1" x14ac:dyDescent="0.2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43" ht="36.75" customHeight="1" x14ac:dyDescent="0.25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x14ac:dyDescent="0.25"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2:12" ht="15" customHeight="1" x14ac:dyDescent="0.25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2:12" x14ac:dyDescent="0.25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9"/>
  <sheetViews>
    <sheetView workbookViewId="0">
      <selection activeCell="H37" sqref="H3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50.85546875" bestFit="1" customWidth="1"/>
    <col min="7" max="9" width="25.28515625" customWidth="1"/>
    <col min="10" max="10" width="25.28515625" style="53" customWidth="1"/>
    <col min="11" max="12" width="15.7109375" style="53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50"/>
      <c r="K1" s="50"/>
    </row>
    <row r="2" spans="2:12" ht="15.75" customHeight="1" x14ac:dyDescent="0.25">
      <c r="B2" s="121" t="s">
        <v>12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51"/>
      <c r="K3" s="51"/>
    </row>
    <row r="4" spans="2:12" ht="18" customHeight="1" x14ac:dyDescent="0.25">
      <c r="B4" s="121" t="s">
        <v>65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51"/>
      <c r="K5" s="51"/>
    </row>
    <row r="6" spans="2:12" ht="15.75" customHeight="1" x14ac:dyDescent="0.25">
      <c r="B6" s="121" t="s">
        <v>17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51"/>
      <c r="K7" s="51"/>
    </row>
    <row r="8" spans="2:12" ht="25.5" x14ac:dyDescent="0.25">
      <c r="B8" s="118" t="s">
        <v>7</v>
      </c>
      <c r="C8" s="119"/>
      <c r="D8" s="119"/>
      <c r="E8" s="119"/>
      <c r="F8" s="120"/>
      <c r="G8" s="32" t="s">
        <v>68</v>
      </c>
      <c r="H8" s="32" t="s">
        <v>215</v>
      </c>
      <c r="I8" s="32" t="s">
        <v>48</v>
      </c>
      <c r="J8" s="52" t="s">
        <v>69</v>
      </c>
      <c r="K8" s="52" t="s">
        <v>153</v>
      </c>
      <c r="L8" s="52" t="s">
        <v>154</v>
      </c>
    </row>
    <row r="9" spans="2:12" ht="16.5" customHeight="1" x14ac:dyDescent="0.25">
      <c r="B9" s="118">
        <v>1</v>
      </c>
      <c r="C9" s="119"/>
      <c r="D9" s="119"/>
      <c r="E9" s="119"/>
      <c r="F9" s="120"/>
      <c r="G9" s="32">
        <v>2</v>
      </c>
      <c r="H9" s="32">
        <v>3</v>
      </c>
      <c r="I9" s="32">
        <v>4</v>
      </c>
      <c r="J9" s="52">
        <v>5</v>
      </c>
      <c r="K9" s="52" t="s">
        <v>18</v>
      </c>
      <c r="L9" s="52" t="s">
        <v>19</v>
      </c>
    </row>
    <row r="10" spans="2:12" x14ac:dyDescent="0.25">
      <c r="B10" s="6"/>
      <c r="C10" s="6"/>
      <c r="D10" s="6"/>
      <c r="E10" s="6"/>
      <c r="F10" s="6" t="s">
        <v>20</v>
      </c>
      <c r="G10" s="60">
        <f>G11+G31</f>
        <v>1454735.04</v>
      </c>
      <c r="H10" s="60">
        <f t="shared" ref="H10:J10" si="0">H11+H31</f>
        <v>1737775.94</v>
      </c>
      <c r="I10" s="60">
        <f t="shared" si="0"/>
        <v>1737775.94</v>
      </c>
      <c r="J10" s="60">
        <f t="shared" si="0"/>
        <v>1750012.81</v>
      </c>
      <c r="K10" s="67">
        <f>J10/G10*100</f>
        <v>120.29770108514057</v>
      </c>
      <c r="L10" s="67">
        <f t="shared" ref="L10:L14" si="1">J10/I10*100</f>
        <v>100.70416845568711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60">
        <f>G12+G15+G18+G21+G27</f>
        <v>1454545.1400000001</v>
      </c>
      <c r="H11" s="60">
        <f t="shared" ref="H11:J11" si="2">H12+H15+H18+H21+H27</f>
        <v>1737775.94</v>
      </c>
      <c r="I11" s="60">
        <f>I12+I15+I18+I21+I27+I32</f>
        <v>1737775.94</v>
      </c>
      <c r="J11" s="60">
        <f t="shared" si="2"/>
        <v>1750012.81</v>
      </c>
      <c r="K11" s="67">
        <f>J11/G11*100</f>
        <v>120.31340670527419</v>
      </c>
      <c r="L11" s="67">
        <f t="shared" si="1"/>
        <v>100.70416845568711</v>
      </c>
    </row>
    <row r="12" spans="2:12" ht="25.5" x14ac:dyDescent="0.25">
      <c r="B12" s="6"/>
      <c r="C12" s="10">
        <v>63</v>
      </c>
      <c r="D12" s="10"/>
      <c r="E12" s="10"/>
      <c r="F12" s="10" t="s">
        <v>21</v>
      </c>
      <c r="G12" s="60">
        <f>G13</f>
        <v>4247.13</v>
      </c>
      <c r="H12" s="60">
        <f t="shared" ref="H12:J13" si="3">H13</f>
        <v>6434.45</v>
      </c>
      <c r="I12" s="60">
        <f t="shared" si="3"/>
        <v>6434.45</v>
      </c>
      <c r="J12" s="60">
        <f t="shared" si="3"/>
        <v>6434.45</v>
      </c>
      <c r="K12" s="67">
        <f>J12/G12*100</f>
        <v>151.5011313522308</v>
      </c>
      <c r="L12" s="66">
        <f t="shared" si="1"/>
        <v>100</v>
      </c>
    </row>
    <row r="13" spans="2:12" ht="25.5" x14ac:dyDescent="0.25">
      <c r="B13" s="6"/>
      <c r="C13" s="10"/>
      <c r="D13" s="10">
        <v>636</v>
      </c>
      <c r="E13" s="10"/>
      <c r="F13" s="10" t="s">
        <v>72</v>
      </c>
      <c r="G13" s="60">
        <f>G14</f>
        <v>4247.13</v>
      </c>
      <c r="H13" s="60">
        <f t="shared" si="3"/>
        <v>6434.45</v>
      </c>
      <c r="I13" s="60">
        <f t="shared" si="3"/>
        <v>6434.45</v>
      </c>
      <c r="J13" s="60">
        <f t="shared" si="3"/>
        <v>6434.45</v>
      </c>
      <c r="K13" s="66">
        <f t="shared" ref="K13:K30" si="4">J13/G13*100</f>
        <v>151.5011313522308</v>
      </c>
      <c r="L13" s="66">
        <f t="shared" si="1"/>
        <v>100</v>
      </c>
    </row>
    <row r="14" spans="2:12" ht="25.5" x14ac:dyDescent="0.25">
      <c r="B14" s="7"/>
      <c r="C14" s="7"/>
      <c r="D14" s="7"/>
      <c r="E14" s="7">
        <v>6361</v>
      </c>
      <c r="F14" s="24" t="s">
        <v>73</v>
      </c>
      <c r="G14" s="60">
        <v>4247.13</v>
      </c>
      <c r="H14" s="60">
        <v>6434.45</v>
      </c>
      <c r="I14" s="60">
        <v>6434.45</v>
      </c>
      <c r="J14" s="61">
        <v>6434.45</v>
      </c>
      <c r="K14" s="66">
        <f t="shared" si="4"/>
        <v>151.5011313522308</v>
      </c>
      <c r="L14" s="66">
        <f t="shared" si="1"/>
        <v>100</v>
      </c>
    </row>
    <row r="15" spans="2:12" x14ac:dyDescent="0.25">
      <c r="B15" s="7"/>
      <c r="C15" s="7">
        <v>64</v>
      </c>
      <c r="D15" s="7"/>
      <c r="E15" s="7"/>
      <c r="F15" s="24" t="s">
        <v>74</v>
      </c>
      <c r="G15" s="60">
        <f>G16</f>
        <v>15.29</v>
      </c>
      <c r="H15" s="60">
        <f t="shared" ref="H15:J16" si="5">H16</f>
        <v>13</v>
      </c>
      <c r="I15" s="60">
        <f t="shared" si="5"/>
        <v>13</v>
      </c>
      <c r="J15" s="60">
        <f>J16</f>
        <v>18.45</v>
      </c>
      <c r="K15" s="66">
        <f>J15/G15*100</f>
        <v>120.66710268149117</v>
      </c>
      <c r="L15" s="66">
        <f>J15/I15*100</f>
        <v>141.92307692307691</v>
      </c>
    </row>
    <row r="16" spans="2:12" x14ac:dyDescent="0.25">
      <c r="B16" s="7"/>
      <c r="C16" s="7"/>
      <c r="D16" s="7">
        <v>641</v>
      </c>
      <c r="E16" s="7"/>
      <c r="F16" s="24" t="s">
        <v>75</v>
      </c>
      <c r="G16" s="60">
        <f>G17</f>
        <v>15.29</v>
      </c>
      <c r="H16" s="60">
        <f t="shared" si="5"/>
        <v>13</v>
      </c>
      <c r="I16" s="60">
        <f t="shared" si="5"/>
        <v>13</v>
      </c>
      <c r="J16" s="60">
        <f t="shared" si="5"/>
        <v>18.45</v>
      </c>
      <c r="K16" s="66">
        <f t="shared" si="4"/>
        <v>120.66710268149117</v>
      </c>
      <c r="L16" s="66">
        <f t="shared" ref="L16:L17" si="6">J16/I16*100</f>
        <v>141.92307692307691</v>
      </c>
    </row>
    <row r="17" spans="2:12" x14ac:dyDescent="0.25">
      <c r="B17" s="7"/>
      <c r="C17" s="7"/>
      <c r="D17" s="8"/>
      <c r="E17" s="8">
        <v>6413</v>
      </c>
      <c r="F17" s="8" t="s">
        <v>76</v>
      </c>
      <c r="G17" s="60">
        <v>15.29</v>
      </c>
      <c r="H17" s="60">
        <v>13</v>
      </c>
      <c r="I17" s="60">
        <v>13</v>
      </c>
      <c r="J17" s="61">
        <v>18.45</v>
      </c>
      <c r="K17" s="66">
        <f t="shared" si="4"/>
        <v>120.66710268149117</v>
      </c>
      <c r="L17" s="66">
        <f t="shared" si="6"/>
        <v>141.92307692307691</v>
      </c>
    </row>
    <row r="18" spans="2:12" ht="25.5" x14ac:dyDescent="0.25">
      <c r="B18" s="7"/>
      <c r="C18" s="7">
        <v>65</v>
      </c>
      <c r="D18" s="8"/>
      <c r="E18" s="8"/>
      <c r="F18" s="11" t="s">
        <v>77</v>
      </c>
      <c r="G18" s="60">
        <f>G19</f>
        <v>816053.81</v>
      </c>
      <c r="H18" s="60">
        <f>H19</f>
        <v>904000</v>
      </c>
      <c r="I18" s="60">
        <f t="shared" ref="H18:J19" si="7">I19</f>
        <v>904000</v>
      </c>
      <c r="J18" s="60">
        <f t="shared" si="7"/>
        <v>915592.54</v>
      </c>
      <c r="K18" s="66">
        <f t="shared" si="4"/>
        <v>112.19756942253601</v>
      </c>
      <c r="L18" s="66">
        <f>J18/I18*100</f>
        <v>101.28236061946903</v>
      </c>
    </row>
    <row r="19" spans="2:12" x14ac:dyDescent="0.25">
      <c r="B19" s="7"/>
      <c r="C19" s="7"/>
      <c r="D19" s="8">
        <v>652</v>
      </c>
      <c r="E19" s="8"/>
      <c r="F19" s="8" t="s">
        <v>78</v>
      </c>
      <c r="G19" s="60">
        <f>G20</f>
        <v>816053.81</v>
      </c>
      <c r="H19" s="60">
        <f t="shared" si="7"/>
        <v>904000</v>
      </c>
      <c r="I19" s="60">
        <f t="shared" si="7"/>
        <v>904000</v>
      </c>
      <c r="J19" s="60">
        <f t="shared" si="7"/>
        <v>915592.54</v>
      </c>
      <c r="K19" s="66">
        <f t="shared" si="4"/>
        <v>112.19756942253601</v>
      </c>
      <c r="L19" s="66">
        <f t="shared" ref="L19:L20" si="8">J19/I19*100</f>
        <v>101.28236061946903</v>
      </c>
    </row>
    <row r="20" spans="2:12" x14ac:dyDescent="0.25">
      <c r="B20" s="7"/>
      <c r="C20" s="7"/>
      <c r="D20" s="8"/>
      <c r="E20" s="8">
        <v>6526</v>
      </c>
      <c r="F20" s="8" t="s">
        <v>79</v>
      </c>
      <c r="G20" s="60">
        <v>816053.81</v>
      </c>
      <c r="H20" s="60">
        <v>904000</v>
      </c>
      <c r="I20" s="60">
        <v>904000</v>
      </c>
      <c r="J20" s="61">
        <v>915592.54</v>
      </c>
      <c r="K20" s="66">
        <f t="shared" si="4"/>
        <v>112.19756942253601</v>
      </c>
      <c r="L20" s="66">
        <f t="shared" si="8"/>
        <v>101.28236061946903</v>
      </c>
    </row>
    <row r="21" spans="2:12" ht="25.5" x14ac:dyDescent="0.25">
      <c r="B21" s="7"/>
      <c r="C21" s="7">
        <v>66</v>
      </c>
      <c r="D21" s="8"/>
      <c r="E21" s="8"/>
      <c r="F21" s="10" t="s">
        <v>81</v>
      </c>
      <c r="G21" s="60">
        <f>G22+G24</f>
        <v>3379.27</v>
      </c>
      <c r="H21" s="60">
        <f>H22+H24</f>
        <v>4999</v>
      </c>
      <c r="I21" s="60">
        <f>I22+I24</f>
        <v>4999</v>
      </c>
      <c r="J21" s="60">
        <f>J22+J24</f>
        <v>6606.08</v>
      </c>
      <c r="K21" s="66">
        <f t="shared" si="4"/>
        <v>195.48837470814701</v>
      </c>
      <c r="L21" s="66">
        <f>J21/I21*100</f>
        <v>132.14802960592118</v>
      </c>
    </row>
    <row r="22" spans="2:12" x14ac:dyDescent="0.25">
      <c r="B22" s="7"/>
      <c r="C22" s="18"/>
      <c r="D22" s="8">
        <v>661</v>
      </c>
      <c r="E22" s="8"/>
      <c r="F22" s="10" t="s">
        <v>80</v>
      </c>
      <c r="G22" s="60">
        <f>G23</f>
        <v>639.65</v>
      </c>
      <c r="H22" s="60">
        <f t="shared" ref="H22:J22" si="9">H23</f>
        <v>3670</v>
      </c>
      <c r="I22" s="60">
        <f t="shared" si="9"/>
        <v>3670</v>
      </c>
      <c r="J22" s="60">
        <f t="shared" si="9"/>
        <v>3671.03</v>
      </c>
      <c r="K22" s="66">
        <f t="shared" si="4"/>
        <v>573.91229578675848</v>
      </c>
      <c r="L22" s="66">
        <f t="shared" ref="L22:L23" si="10">J22/I22*100</f>
        <v>100.02806539509537</v>
      </c>
    </row>
    <row r="23" spans="2:12" x14ac:dyDescent="0.25">
      <c r="B23" s="7"/>
      <c r="C23" s="18"/>
      <c r="D23" s="8"/>
      <c r="E23" s="8">
        <v>6615</v>
      </c>
      <c r="F23" s="10" t="s">
        <v>217</v>
      </c>
      <c r="G23" s="60">
        <v>639.65</v>
      </c>
      <c r="H23" s="60">
        <v>3670</v>
      </c>
      <c r="I23" s="60">
        <v>3670</v>
      </c>
      <c r="J23" s="61">
        <v>3671.03</v>
      </c>
      <c r="K23" s="66">
        <f t="shared" si="4"/>
        <v>573.91229578675848</v>
      </c>
      <c r="L23" s="66">
        <f t="shared" si="10"/>
        <v>100.02806539509537</v>
      </c>
    </row>
    <row r="24" spans="2:12" ht="25.5" x14ac:dyDescent="0.25">
      <c r="B24" s="7"/>
      <c r="C24" s="7"/>
      <c r="D24" s="8">
        <v>663</v>
      </c>
      <c r="E24" s="8"/>
      <c r="F24" s="10" t="s">
        <v>82</v>
      </c>
      <c r="G24" s="60">
        <f>G25+G26</f>
        <v>2739.62</v>
      </c>
      <c r="H24" s="60">
        <f t="shared" ref="H24:J24" si="11">H25+H26</f>
        <v>1329</v>
      </c>
      <c r="I24" s="60">
        <f t="shared" si="11"/>
        <v>1329</v>
      </c>
      <c r="J24" s="60">
        <f t="shared" si="11"/>
        <v>2935.05</v>
      </c>
      <c r="K24" s="66">
        <f t="shared" si="4"/>
        <v>107.13347106533024</v>
      </c>
      <c r="L24" s="66">
        <f>J24/I24*100</f>
        <v>220.84650112866817</v>
      </c>
    </row>
    <row r="25" spans="2:12" x14ac:dyDescent="0.25">
      <c r="B25" s="7"/>
      <c r="C25" s="7"/>
      <c r="D25" s="8"/>
      <c r="E25" s="8">
        <v>6631</v>
      </c>
      <c r="F25" s="10" t="s">
        <v>83</v>
      </c>
      <c r="G25" s="60">
        <v>2330.37</v>
      </c>
      <c r="H25" s="60">
        <v>1329</v>
      </c>
      <c r="I25" s="60">
        <v>1329</v>
      </c>
      <c r="J25" s="61">
        <v>202</v>
      </c>
      <c r="K25" s="66">
        <f t="shared" si="4"/>
        <v>8.668151409432836</v>
      </c>
      <c r="L25" s="66">
        <f>J25/I25*100</f>
        <v>15.199398043641835</v>
      </c>
    </row>
    <row r="26" spans="2:12" x14ac:dyDescent="0.25">
      <c r="B26" s="7"/>
      <c r="C26" s="7"/>
      <c r="D26" s="8"/>
      <c r="E26" s="8">
        <v>6632</v>
      </c>
      <c r="F26" s="10" t="s">
        <v>84</v>
      </c>
      <c r="G26" s="60">
        <v>409.25</v>
      </c>
      <c r="H26" s="60">
        <v>0</v>
      </c>
      <c r="I26" s="60">
        <v>0</v>
      </c>
      <c r="J26" s="61">
        <v>2733.05</v>
      </c>
      <c r="K26" s="66">
        <f t="shared" si="4"/>
        <v>667.81918142944414</v>
      </c>
      <c r="L26" s="66"/>
    </row>
    <row r="27" spans="2:12" ht="25.5" x14ac:dyDescent="0.25">
      <c r="B27" s="7"/>
      <c r="C27" s="7">
        <v>67</v>
      </c>
      <c r="D27" s="8"/>
      <c r="E27" s="8"/>
      <c r="F27" s="10" t="s">
        <v>85</v>
      </c>
      <c r="G27" s="60">
        <f>G28</f>
        <v>630849.64</v>
      </c>
      <c r="H27" s="60">
        <f t="shared" ref="H27:J27" si="12">H28</f>
        <v>822329.49</v>
      </c>
      <c r="I27" s="60">
        <f>I28</f>
        <v>822329.49</v>
      </c>
      <c r="J27" s="60">
        <f t="shared" si="12"/>
        <v>821361.28999999992</v>
      </c>
      <c r="K27" s="66">
        <f t="shared" si="4"/>
        <v>130.19921672619165</v>
      </c>
      <c r="L27" s="66">
        <f>J27/I27*100</f>
        <v>99.882261306231385</v>
      </c>
    </row>
    <row r="28" spans="2:12" ht="25.5" x14ac:dyDescent="0.25">
      <c r="B28" s="7"/>
      <c r="C28" s="7"/>
      <c r="D28" s="8">
        <v>671</v>
      </c>
      <c r="E28" s="8"/>
      <c r="F28" s="10" t="s">
        <v>86</v>
      </c>
      <c r="G28" s="60">
        <f>G29+G30</f>
        <v>630849.64</v>
      </c>
      <c r="H28" s="60">
        <f t="shared" ref="H28:J28" si="13">H29+H30</f>
        <v>822329.49</v>
      </c>
      <c r="I28" s="60">
        <f t="shared" si="13"/>
        <v>822329.49</v>
      </c>
      <c r="J28" s="60">
        <f t="shared" si="13"/>
        <v>821361.28999999992</v>
      </c>
      <c r="K28" s="66">
        <f t="shared" si="4"/>
        <v>130.19921672619165</v>
      </c>
      <c r="L28" s="66">
        <f>J28/I28*100</f>
        <v>99.882261306231385</v>
      </c>
    </row>
    <row r="29" spans="2:12" s="55" customFormat="1" ht="25.5" x14ac:dyDescent="0.25">
      <c r="B29" s="8"/>
      <c r="C29" s="8"/>
      <c r="D29" s="8"/>
      <c r="E29" s="8">
        <v>6711</v>
      </c>
      <c r="F29" s="54" t="s">
        <v>87</v>
      </c>
      <c r="G29" s="62">
        <v>550790.12</v>
      </c>
      <c r="H29" s="62">
        <v>782632.83</v>
      </c>
      <c r="I29" s="62">
        <v>782632.83</v>
      </c>
      <c r="J29" s="63">
        <v>781709.69</v>
      </c>
      <c r="K29" s="66">
        <f t="shared" si="4"/>
        <v>141.92514745907206</v>
      </c>
      <c r="L29" s="66">
        <f>J29/I29*100</f>
        <v>99.88204685970048</v>
      </c>
    </row>
    <row r="30" spans="2:12" s="55" customFormat="1" ht="25.5" x14ac:dyDescent="0.25">
      <c r="B30" s="8"/>
      <c r="C30" s="8"/>
      <c r="D30" s="8"/>
      <c r="E30" s="8">
        <v>6712</v>
      </c>
      <c r="F30" s="54" t="s">
        <v>88</v>
      </c>
      <c r="G30" s="62">
        <v>80059.520000000004</v>
      </c>
      <c r="H30" s="62">
        <v>39696.660000000003</v>
      </c>
      <c r="I30" s="62">
        <v>39696.660000000003</v>
      </c>
      <c r="J30" s="63">
        <v>39651.599999999999</v>
      </c>
      <c r="K30" s="66">
        <f t="shared" si="4"/>
        <v>49.527651427338057</v>
      </c>
      <c r="L30" s="66">
        <f>J30/I30*100</f>
        <v>99.886489190778249</v>
      </c>
    </row>
    <row r="31" spans="2:12" s="29" customFormat="1" x14ac:dyDescent="0.25">
      <c r="B31" s="18">
        <v>7</v>
      </c>
      <c r="C31" s="18"/>
      <c r="D31" s="28"/>
      <c r="E31" s="28"/>
      <c r="F31" s="6" t="s">
        <v>3</v>
      </c>
      <c r="G31" s="64">
        <f>G32</f>
        <v>189.9</v>
      </c>
      <c r="H31" s="64">
        <f t="shared" ref="H31:J33" si="14">H32</f>
        <v>0</v>
      </c>
      <c r="I31" s="64">
        <f t="shared" si="14"/>
        <v>0</v>
      </c>
      <c r="J31" s="64">
        <f t="shared" si="14"/>
        <v>0</v>
      </c>
      <c r="K31" s="66"/>
      <c r="L31" s="66"/>
    </row>
    <row r="32" spans="2:12" x14ac:dyDescent="0.25">
      <c r="B32" s="7"/>
      <c r="C32" s="7">
        <v>72</v>
      </c>
      <c r="D32" s="8"/>
      <c r="E32" s="8"/>
      <c r="F32" s="24" t="s">
        <v>22</v>
      </c>
      <c r="G32" s="60">
        <v>189.9</v>
      </c>
      <c r="H32" s="60">
        <f t="shared" si="14"/>
        <v>0</v>
      </c>
      <c r="I32" s="60">
        <f t="shared" si="14"/>
        <v>0</v>
      </c>
      <c r="J32" s="60">
        <f t="shared" si="14"/>
        <v>0</v>
      </c>
      <c r="K32" s="66"/>
      <c r="L32" s="66"/>
    </row>
    <row r="33" spans="2:12" x14ac:dyDescent="0.25">
      <c r="B33" s="7"/>
      <c r="C33" s="7"/>
      <c r="D33" s="7">
        <v>721</v>
      </c>
      <c r="E33" s="7"/>
      <c r="F33" s="24" t="s">
        <v>23</v>
      </c>
      <c r="G33" s="60">
        <v>189.9</v>
      </c>
      <c r="H33" s="60">
        <f t="shared" si="14"/>
        <v>0</v>
      </c>
      <c r="I33" s="60">
        <f t="shared" si="14"/>
        <v>0</v>
      </c>
      <c r="J33" s="60">
        <f t="shared" si="14"/>
        <v>0</v>
      </c>
      <c r="K33" s="66"/>
      <c r="L33" s="66"/>
    </row>
    <row r="34" spans="2:12" x14ac:dyDescent="0.25">
      <c r="B34" s="7"/>
      <c r="C34" s="7"/>
      <c r="D34" s="7"/>
      <c r="E34" s="7">
        <v>7211</v>
      </c>
      <c r="F34" s="24" t="s">
        <v>24</v>
      </c>
      <c r="G34" s="60">
        <v>189.9</v>
      </c>
      <c r="H34" s="60">
        <v>0</v>
      </c>
      <c r="I34" s="60">
        <v>0</v>
      </c>
      <c r="J34" s="61">
        <v>0</v>
      </c>
      <c r="K34" s="66"/>
      <c r="L34" s="66"/>
    </row>
    <row r="35" spans="2:12" ht="15.75" customHeight="1" x14ac:dyDescent="0.25"/>
    <row r="36" spans="2:12" ht="25.5" x14ac:dyDescent="0.25">
      <c r="B36" s="118" t="s">
        <v>7</v>
      </c>
      <c r="C36" s="119"/>
      <c r="D36" s="119"/>
      <c r="E36" s="119"/>
      <c r="F36" s="120"/>
      <c r="G36" s="32" t="s">
        <v>68</v>
      </c>
      <c r="H36" s="32" t="s">
        <v>215</v>
      </c>
      <c r="I36" s="32" t="s">
        <v>48</v>
      </c>
      <c r="J36" s="52" t="s">
        <v>69</v>
      </c>
      <c r="K36" s="52" t="s">
        <v>153</v>
      </c>
      <c r="L36" s="52" t="s">
        <v>154</v>
      </c>
    </row>
    <row r="37" spans="2:12" ht="12.75" customHeight="1" x14ac:dyDescent="0.25">
      <c r="B37" s="118">
        <v>1</v>
      </c>
      <c r="C37" s="119"/>
      <c r="D37" s="119"/>
      <c r="E37" s="119"/>
      <c r="F37" s="120"/>
      <c r="G37" s="32">
        <v>2</v>
      </c>
      <c r="H37" s="32">
        <v>3</v>
      </c>
      <c r="I37" s="32">
        <v>4</v>
      </c>
      <c r="J37" s="52">
        <v>5</v>
      </c>
      <c r="K37" s="52" t="s">
        <v>18</v>
      </c>
      <c r="L37" s="52" t="s">
        <v>19</v>
      </c>
    </row>
    <row r="38" spans="2:12" x14ac:dyDescent="0.25">
      <c r="B38" s="6"/>
      <c r="C38" s="6"/>
      <c r="D38" s="6"/>
      <c r="E38" s="6"/>
      <c r="F38" s="6" t="s">
        <v>8</v>
      </c>
      <c r="G38" s="60">
        <f>G39+G84</f>
        <v>1439659.8100000003</v>
      </c>
      <c r="H38" s="60">
        <f>H39+H84</f>
        <v>1686606.3099999998</v>
      </c>
      <c r="I38" s="60">
        <f t="shared" ref="I38:J38" si="15">I39+I84</f>
        <v>1686606.3099999998</v>
      </c>
      <c r="J38" s="60">
        <f t="shared" si="15"/>
        <v>1689259.4699999997</v>
      </c>
      <c r="K38" s="66">
        <f t="shared" ref="K38:K52" si="16">J38/G38*100</f>
        <v>117.33740556388801</v>
      </c>
      <c r="L38" s="66">
        <f t="shared" ref="L38:L72" si="17">J38/I38*100</f>
        <v>100.15730760547194</v>
      </c>
    </row>
    <row r="39" spans="2:12" s="29" customFormat="1" x14ac:dyDescent="0.25">
      <c r="B39" s="6">
        <v>3</v>
      </c>
      <c r="C39" s="6"/>
      <c r="D39" s="6"/>
      <c r="E39" s="6"/>
      <c r="F39" s="6" t="s">
        <v>4</v>
      </c>
      <c r="G39" s="64">
        <f>G40+G48+G76+G81</f>
        <v>1358522.3200000003</v>
      </c>
      <c r="H39" s="64">
        <f t="shared" ref="H39:J39" si="18">H40+H48+H76+H81</f>
        <v>1630922.65</v>
      </c>
      <c r="I39" s="64">
        <f t="shared" si="18"/>
        <v>1630922.65</v>
      </c>
      <c r="J39" s="64">
        <f t="shared" si="18"/>
        <v>1629030.4799999997</v>
      </c>
      <c r="K39" s="66">
        <f t="shared" si="16"/>
        <v>119.91194079166836</v>
      </c>
      <c r="L39" s="66">
        <f t="shared" si="17"/>
        <v>99.88398162230439</v>
      </c>
    </row>
    <row r="40" spans="2:12" s="55" customFormat="1" x14ac:dyDescent="0.25">
      <c r="B40" s="47"/>
      <c r="C40" s="54">
        <v>31</v>
      </c>
      <c r="D40" s="54"/>
      <c r="E40" s="54"/>
      <c r="F40" s="54" t="s">
        <v>5</v>
      </c>
      <c r="G40" s="62">
        <f>G41+G44+G46</f>
        <v>849278.38000000012</v>
      </c>
      <c r="H40" s="62">
        <f t="shared" ref="H40:J40" si="19">H41+H44+H46</f>
        <v>992667.77999999991</v>
      </c>
      <c r="I40" s="62">
        <f t="shared" si="19"/>
        <v>992667.77999999991</v>
      </c>
      <c r="J40" s="62">
        <f t="shared" si="19"/>
        <v>1006157.95</v>
      </c>
      <c r="K40" s="66">
        <f t="shared" si="16"/>
        <v>118.47210216277963</v>
      </c>
      <c r="L40" s="66">
        <f t="shared" si="17"/>
        <v>101.35898135023582</v>
      </c>
    </row>
    <row r="41" spans="2:12" x14ac:dyDescent="0.25">
      <c r="B41" s="7"/>
      <c r="C41" s="7"/>
      <c r="D41" s="7">
        <v>311</v>
      </c>
      <c r="E41" s="7"/>
      <c r="F41" s="7" t="s">
        <v>25</v>
      </c>
      <c r="G41" s="60">
        <f>G42+G43</f>
        <v>698030.9</v>
      </c>
      <c r="H41" s="60">
        <f t="shared" ref="H41:J41" si="20">H42+H43</f>
        <v>811491.65999999992</v>
      </c>
      <c r="I41" s="60">
        <f t="shared" si="20"/>
        <v>811491.65999999992</v>
      </c>
      <c r="J41" s="60">
        <f t="shared" si="20"/>
        <v>817676.6</v>
      </c>
      <c r="K41" s="66">
        <f t="shared" si="16"/>
        <v>117.14045896822046</v>
      </c>
      <c r="L41" s="66">
        <f t="shared" si="17"/>
        <v>100.76216926246661</v>
      </c>
    </row>
    <row r="42" spans="2:12" x14ac:dyDescent="0.25">
      <c r="B42" s="7"/>
      <c r="C42" s="7"/>
      <c r="D42" s="7"/>
      <c r="E42" s="7">
        <v>3111</v>
      </c>
      <c r="F42" s="7" t="s">
        <v>26</v>
      </c>
      <c r="G42" s="60">
        <v>553388.76</v>
      </c>
      <c r="H42" s="60">
        <v>646174.81999999995</v>
      </c>
      <c r="I42" s="60">
        <v>646174.81999999995</v>
      </c>
      <c r="J42" s="61">
        <v>653567.43999999994</v>
      </c>
      <c r="K42" s="66">
        <f t="shared" si="16"/>
        <v>118.10276739267344</v>
      </c>
      <c r="L42" s="66">
        <f t="shared" si="17"/>
        <v>101.14405881677655</v>
      </c>
    </row>
    <row r="43" spans="2:12" x14ac:dyDescent="0.25">
      <c r="B43" s="7"/>
      <c r="C43" s="7"/>
      <c r="D43" s="7"/>
      <c r="E43" s="7">
        <v>3114</v>
      </c>
      <c r="F43" s="7" t="s">
        <v>89</v>
      </c>
      <c r="G43" s="60">
        <v>144642.14000000001</v>
      </c>
      <c r="H43" s="60">
        <v>165316.84</v>
      </c>
      <c r="I43" s="60">
        <v>165316.84</v>
      </c>
      <c r="J43" s="61">
        <v>164109.16</v>
      </c>
      <c r="K43" s="66">
        <f t="shared" si="16"/>
        <v>113.45874722262819</v>
      </c>
      <c r="L43" s="66">
        <f t="shared" si="17"/>
        <v>99.269475511387711</v>
      </c>
    </row>
    <row r="44" spans="2:12" x14ac:dyDescent="0.25">
      <c r="B44" s="7"/>
      <c r="C44" s="7"/>
      <c r="D44" s="7">
        <v>312</v>
      </c>
      <c r="E44" s="7"/>
      <c r="F44" s="7" t="s">
        <v>90</v>
      </c>
      <c r="G44" s="60">
        <f>G45</f>
        <v>35542.300000000003</v>
      </c>
      <c r="H44" s="60">
        <f t="shared" ref="H44:J44" si="21">H45</f>
        <v>46177</v>
      </c>
      <c r="I44" s="60">
        <f t="shared" si="21"/>
        <v>46177</v>
      </c>
      <c r="J44" s="60">
        <f t="shared" si="21"/>
        <v>53065.1</v>
      </c>
      <c r="K44" s="66">
        <f t="shared" si="16"/>
        <v>149.30125512417595</v>
      </c>
      <c r="L44" s="66">
        <f t="shared" si="17"/>
        <v>114.9167334387249</v>
      </c>
    </row>
    <row r="45" spans="2:12" x14ac:dyDescent="0.25">
      <c r="B45" s="7"/>
      <c r="C45" s="7"/>
      <c r="D45" s="7"/>
      <c r="E45" s="7">
        <v>3121</v>
      </c>
      <c r="F45" s="7" t="s">
        <v>90</v>
      </c>
      <c r="G45" s="60">
        <v>35542.300000000003</v>
      </c>
      <c r="H45" s="60">
        <v>46177</v>
      </c>
      <c r="I45" s="60">
        <v>46177</v>
      </c>
      <c r="J45" s="61">
        <v>53065.1</v>
      </c>
      <c r="K45" s="66">
        <f t="shared" si="16"/>
        <v>149.30125512417595</v>
      </c>
      <c r="L45" s="66">
        <f t="shared" si="17"/>
        <v>114.9167334387249</v>
      </c>
    </row>
    <row r="46" spans="2:12" x14ac:dyDescent="0.25">
      <c r="B46" s="7"/>
      <c r="C46" s="7"/>
      <c r="D46" s="7">
        <v>313</v>
      </c>
      <c r="E46" s="7"/>
      <c r="F46" s="7" t="s">
        <v>91</v>
      </c>
      <c r="G46" s="60">
        <f>G47</f>
        <v>115705.18</v>
      </c>
      <c r="H46" s="60">
        <f>H47</f>
        <v>134999.12</v>
      </c>
      <c r="I46" s="60">
        <f t="shared" ref="I46:J46" si="22">I47</f>
        <v>134999.12</v>
      </c>
      <c r="J46" s="60">
        <f t="shared" si="22"/>
        <v>135416.25</v>
      </c>
      <c r="K46" s="66">
        <f t="shared" si="16"/>
        <v>117.03559857907833</v>
      </c>
      <c r="L46" s="66">
        <f t="shared" si="17"/>
        <v>100.30898719932398</v>
      </c>
    </row>
    <row r="47" spans="2:12" x14ac:dyDescent="0.25">
      <c r="B47" s="7"/>
      <c r="C47" s="7"/>
      <c r="D47" s="7"/>
      <c r="E47" s="7">
        <v>3132</v>
      </c>
      <c r="F47" s="7" t="s">
        <v>92</v>
      </c>
      <c r="G47" s="60">
        <v>115705.18</v>
      </c>
      <c r="H47" s="60">
        <v>134999.12</v>
      </c>
      <c r="I47" s="60">
        <v>134999.12</v>
      </c>
      <c r="J47" s="61">
        <v>135416.25</v>
      </c>
      <c r="K47" s="66">
        <f t="shared" si="16"/>
        <v>117.03559857907833</v>
      </c>
      <c r="L47" s="66">
        <f t="shared" si="17"/>
        <v>100.30898719932398</v>
      </c>
    </row>
    <row r="48" spans="2:12" s="55" customFormat="1" x14ac:dyDescent="0.25">
      <c r="B48" s="8"/>
      <c r="C48" s="8">
        <v>32</v>
      </c>
      <c r="D48" s="8"/>
      <c r="E48" s="8"/>
      <c r="F48" s="8" t="s">
        <v>13</v>
      </c>
      <c r="G48" s="62">
        <f>G49+G54+G61+G70</f>
        <v>502432.83</v>
      </c>
      <c r="H48" s="62">
        <f t="shared" ref="H48:J48" si="23">H49+H54+H61+H70</f>
        <v>631621.87</v>
      </c>
      <c r="I48" s="62">
        <f t="shared" si="23"/>
        <v>631621.87</v>
      </c>
      <c r="J48" s="62">
        <f t="shared" si="23"/>
        <v>616549.64</v>
      </c>
      <c r="K48" s="66">
        <f t="shared" si="16"/>
        <v>122.71284899913886</v>
      </c>
      <c r="L48" s="66">
        <f t="shared" si="17"/>
        <v>97.613725756519486</v>
      </c>
    </row>
    <row r="49" spans="2:12" x14ac:dyDescent="0.25">
      <c r="B49" s="7"/>
      <c r="C49" s="7"/>
      <c r="D49" s="7">
        <v>321</v>
      </c>
      <c r="E49" s="7"/>
      <c r="F49" s="7" t="s">
        <v>27</v>
      </c>
      <c r="G49" s="60">
        <f>G50+G51+G52+G53</f>
        <v>42528.13</v>
      </c>
      <c r="H49" s="60">
        <f t="shared" ref="H49:J49" si="24">H50+H51+H52+H53</f>
        <v>46662.37</v>
      </c>
      <c r="I49" s="60">
        <f t="shared" si="24"/>
        <v>46662.37</v>
      </c>
      <c r="J49" s="60">
        <f t="shared" si="24"/>
        <v>47199.87</v>
      </c>
      <c r="K49" s="66">
        <f t="shared" si="16"/>
        <v>110.98505859533445</v>
      </c>
      <c r="L49" s="66">
        <f t="shared" si="17"/>
        <v>101.1518917706066</v>
      </c>
    </row>
    <row r="50" spans="2:12" x14ac:dyDescent="0.25">
      <c r="B50" s="7"/>
      <c r="C50" s="18"/>
      <c r="D50" s="7"/>
      <c r="E50" s="7">
        <v>3211</v>
      </c>
      <c r="F50" s="24" t="s">
        <v>28</v>
      </c>
      <c r="G50" s="60">
        <v>1399.98</v>
      </c>
      <c r="H50" s="60">
        <v>2003.37</v>
      </c>
      <c r="I50" s="60">
        <v>2003.37</v>
      </c>
      <c r="J50" s="61">
        <v>2154.44</v>
      </c>
      <c r="K50" s="66">
        <f t="shared" si="16"/>
        <v>153.89076986814098</v>
      </c>
      <c r="L50" s="66">
        <f t="shared" si="17"/>
        <v>107.54079376251018</v>
      </c>
    </row>
    <row r="51" spans="2:12" x14ac:dyDescent="0.25">
      <c r="B51" s="7"/>
      <c r="C51" s="18"/>
      <c r="D51" s="7"/>
      <c r="E51" s="7">
        <v>3212</v>
      </c>
      <c r="F51" s="7" t="s">
        <v>93</v>
      </c>
      <c r="G51" s="60">
        <v>37717.129999999997</v>
      </c>
      <c r="H51" s="60">
        <v>39500</v>
      </c>
      <c r="I51" s="60">
        <v>39500</v>
      </c>
      <c r="J51" s="61">
        <v>39876.78</v>
      </c>
      <c r="K51" s="66">
        <f t="shared" si="16"/>
        <v>105.72591286770761</v>
      </c>
      <c r="L51" s="66">
        <f t="shared" si="17"/>
        <v>100.95387341772151</v>
      </c>
    </row>
    <row r="52" spans="2:12" x14ac:dyDescent="0.25">
      <c r="B52" s="7"/>
      <c r="C52" s="7"/>
      <c r="D52" s="7"/>
      <c r="E52" s="7">
        <v>3213</v>
      </c>
      <c r="F52" s="7" t="s">
        <v>94</v>
      </c>
      <c r="G52" s="60">
        <v>3411.02</v>
      </c>
      <c r="H52" s="60">
        <v>4899</v>
      </c>
      <c r="I52" s="60">
        <v>4899</v>
      </c>
      <c r="J52" s="61">
        <v>4912.25</v>
      </c>
      <c r="K52" s="66">
        <f t="shared" si="16"/>
        <v>144.01117554279952</v>
      </c>
      <c r="L52" s="66">
        <f t="shared" si="17"/>
        <v>100.27046335986935</v>
      </c>
    </row>
    <row r="53" spans="2:12" x14ac:dyDescent="0.25">
      <c r="B53" s="7"/>
      <c r="C53" s="7"/>
      <c r="D53" s="7"/>
      <c r="E53" s="7">
        <v>3214</v>
      </c>
      <c r="F53" s="7" t="s">
        <v>95</v>
      </c>
      <c r="G53" s="60">
        <v>0</v>
      </c>
      <c r="H53" s="60">
        <v>260</v>
      </c>
      <c r="I53" s="60">
        <v>260</v>
      </c>
      <c r="J53" s="61">
        <v>256.39999999999998</v>
      </c>
      <c r="K53" s="66"/>
      <c r="L53" s="66">
        <f t="shared" si="17"/>
        <v>98.615384615384599</v>
      </c>
    </row>
    <row r="54" spans="2:12" x14ac:dyDescent="0.25">
      <c r="B54" s="7"/>
      <c r="C54" s="7"/>
      <c r="D54" s="7">
        <v>322</v>
      </c>
      <c r="E54" s="7"/>
      <c r="F54" s="7" t="s">
        <v>96</v>
      </c>
      <c r="G54" s="60">
        <f>G55+G56+G57+G58+G59+G60</f>
        <v>281062.86000000004</v>
      </c>
      <c r="H54" s="60">
        <f t="shared" ref="H54:J54" si="25">H55+H56+H57+H58+H59+H60</f>
        <v>338375.02</v>
      </c>
      <c r="I54" s="60">
        <f t="shared" si="25"/>
        <v>338375.02</v>
      </c>
      <c r="J54" s="60">
        <f t="shared" si="25"/>
        <v>317430.88</v>
      </c>
      <c r="K54" s="66">
        <f t="shared" ref="K54:K72" si="26">J54/G54*100</f>
        <v>112.93946130057878</v>
      </c>
      <c r="L54" s="66">
        <f t="shared" si="17"/>
        <v>93.810376427905339</v>
      </c>
    </row>
    <row r="55" spans="2:12" x14ac:dyDescent="0.25">
      <c r="B55" s="7"/>
      <c r="C55" s="7"/>
      <c r="D55" s="7"/>
      <c r="E55" s="7">
        <v>3221</v>
      </c>
      <c r="F55" s="7" t="s">
        <v>97</v>
      </c>
      <c r="G55" s="60">
        <v>20491.580000000002</v>
      </c>
      <c r="H55" s="60">
        <v>22000</v>
      </c>
      <c r="I55" s="60">
        <v>22000</v>
      </c>
      <c r="J55" s="61">
        <v>21325.09</v>
      </c>
      <c r="K55" s="66">
        <f t="shared" si="26"/>
        <v>104.06757312027671</v>
      </c>
      <c r="L55" s="66">
        <f t="shared" si="17"/>
        <v>96.932227272727275</v>
      </c>
    </row>
    <row r="56" spans="2:12" x14ac:dyDescent="0.25">
      <c r="B56" s="7"/>
      <c r="C56" s="7"/>
      <c r="D56" s="7"/>
      <c r="E56" s="7">
        <v>3222</v>
      </c>
      <c r="F56" s="7" t="s">
        <v>98</v>
      </c>
      <c r="G56" s="60">
        <v>150995.94</v>
      </c>
      <c r="H56" s="60">
        <v>177334.09</v>
      </c>
      <c r="I56" s="60">
        <v>177334.09</v>
      </c>
      <c r="J56" s="61">
        <v>182779.64</v>
      </c>
      <c r="K56" s="66">
        <f t="shared" si="26"/>
        <v>121.04937391031838</v>
      </c>
      <c r="L56" s="66">
        <f t="shared" si="17"/>
        <v>103.07078576939155</v>
      </c>
    </row>
    <row r="57" spans="2:12" x14ac:dyDescent="0.25">
      <c r="B57" s="7"/>
      <c r="C57" s="7"/>
      <c r="D57" s="7"/>
      <c r="E57" s="7">
        <v>3223</v>
      </c>
      <c r="F57" s="7" t="s">
        <v>99</v>
      </c>
      <c r="G57" s="60">
        <v>99415.14</v>
      </c>
      <c r="H57" s="60">
        <v>120326.93</v>
      </c>
      <c r="I57" s="60">
        <v>120326.93</v>
      </c>
      <c r="J57" s="61">
        <v>95817.26</v>
      </c>
      <c r="K57" s="66">
        <f t="shared" si="26"/>
        <v>96.380953645491019</v>
      </c>
      <c r="L57" s="66">
        <f t="shared" si="17"/>
        <v>79.630769271683405</v>
      </c>
    </row>
    <row r="58" spans="2:12" x14ac:dyDescent="0.25">
      <c r="B58" s="7"/>
      <c r="C58" s="7"/>
      <c r="D58" s="7"/>
      <c r="E58" s="7">
        <v>3224</v>
      </c>
      <c r="F58" s="7" t="s">
        <v>100</v>
      </c>
      <c r="G58" s="60">
        <v>3857.83</v>
      </c>
      <c r="H58" s="60">
        <v>11500</v>
      </c>
      <c r="I58" s="60">
        <v>11500</v>
      </c>
      <c r="J58" s="61">
        <v>11693.82</v>
      </c>
      <c r="K58" s="66">
        <f t="shared" si="26"/>
        <v>303.11911100281765</v>
      </c>
      <c r="L58" s="66">
        <f t="shared" si="17"/>
        <v>101.68539130434782</v>
      </c>
    </row>
    <row r="59" spans="2:12" x14ac:dyDescent="0.25">
      <c r="B59" s="7"/>
      <c r="C59" s="7"/>
      <c r="D59" s="7"/>
      <c r="E59" s="7">
        <v>3225</v>
      </c>
      <c r="F59" s="7" t="s">
        <v>101</v>
      </c>
      <c r="G59" s="60">
        <v>5944.79</v>
      </c>
      <c r="H59" s="60">
        <v>6514</v>
      </c>
      <c r="I59" s="60">
        <v>6514</v>
      </c>
      <c r="J59" s="61">
        <v>5598.06</v>
      </c>
      <c r="K59" s="66">
        <f t="shared" si="26"/>
        <v>94.167497926756042</v>
      </c>
      <c r="L59" s="66">
        <f t="shared" si="17"/>
        <v>85.938900828983734</v>
      </c>
    </row>
    <row r="60" spans="2:12" x14ac:dyDescent="0.25">
      <c r="B60" s="7"/>
      <c r="C60" s="7"/>
      <c r="D60" s="7"/>
      <c r="E60" s="7">
        <v>3227</v>
      </c>
      <c r="F60" s="7" t="s">
        <v>102</v>
      </c>
      <c r="G60" s="60">
        <v>357.58</v>
      </c>
      <c r="H60" s="60">
        <v>700</v>
      </c>
      <c r="I60" s="60">
        <v>700</v>
      </c>
      <c r="J60" s="61">
        <v>217.01</v>
      </c>
      <c r="K60" s="66">
        <f t="shared" si="26"/>
        <v>60.688517254880026</v>
      </c>
      <c r="L60" s="66">
        <f t="shared" si="17"/>
        <v>31.001428571428569</v>
      </c>
    </row>
    <row r="61" spans="2:12" x14ac:dyDescent="0.25">
      <c r="B61" s="7"/>
      <c r="C61" s="7"/>
      <c r="D61" s="7">
        <v>323</v>
      </c>
      <c r="E61" s="7"/>
      <c r="F61" s="7" t="s">
        <v>103</v>
      </c>
      <c r="G61" s="60">
        <f>G62+G63+G64+G65+G66+G67+G68+G69</f>
        <v>171347.66</v>
      </c>
      <c r="H61" s="60">
        <f t="shared" ref="H61:J61" si="27">H62+H63+H64+H65+H66+H67+H68+H69</f>
        <v>238296.48</v>
      </c>
      <c r="I61" s="60">
        <f>I62+I63+I64+I65+I66+I67+I68+I69</f>
        <v>238296.48</v>
      </c>
      <c r="J61" s="60">
        <f t="shared" si="27"/>
        <v>244693.76000000001</v>
      </c>
      <c r="K61" s="66">
        <f t="shared" si="26"/>
        <v>142.80542844880404</v>
      </c>
      <c r="L61" s="66">
        <f t="shared" si="17"/>
        <v>102.68458854281019</v>
      </c>
    </row>
    <row r="62" spans="2:12" x14ac:dyDescent="0.25">
      <c r="B62" s="7"/>
      <c r="C62" s="7"/>
      <c r="D62" s="7"/>
      <c r="E62" s="7">
        <v>3231</v>
      </c>
      <c r="F62" s="48" t="s">
        <v>105</v>
      </c>
      <c r="G62" s="60">
        <v>6251.73</v>
      </c>
      <c r="H62" s="60">
        <v>7000</v>
      </c>
      <c r="I62" s="60">
        <v>7000</v>
      </c>
      <c r="J62" s="61">
        <v>5799.4</v>
      </c>
      <c r="K62" s="66">
        <f t="shared" si="26"/>
        <v>92.764722724749788</v>
      </c>
      <c r="L62" s="66">
        <f t="shared" si="17"/>
        <v>82.848571428571432</v>
      </c>
    </row>
    <row r="63" spans="2:12" x14ac:dyDescent="0.25">
      <c r="B63" s="7"/>
      <c r="C63" s="7"/>
      <c r="D63" s="7"/>
      <c r="E63" s="7">
        <v>3232</v>
      </c>
      <c r="F63" s="7" t="s">
        <v>104</v>
      </c>
      <c r="G63" s="60">
        <v>98434.23</v>
      </c>
      <c r="H63" s="60">
        <v>149851.48000000001</v>
      </c>
      <c r="I63" s="60">
        <v>149851.48000000001</v>
      </c>
      <c r="J63" s="61">
        <v>156848.51999999999</v>
      </c>
      <c r="K63" s="66">
        <f t="shared" si="26"/>
        <v>159.34347228601268</v>
      </c>
      <c r="L63" s="66">
        <f t="shared" si="17"/>
        <v>104.66931657932238</v>
      </c>
    </row>
    <row r="64" spans="2:12" x14ac:dyDescent="0.25">
      <c r="B64" s="7"/>
      <c r="C64" s="7"/>
      <c r="D64" s="7"/>
      <c r="E64" s="7">
        <v>3233</v>
      </c>
      <c r="F64" s="7" t="s">
        <v>106</v>
      </c>
      <c r="G64" s="60">
        <v>660.63</v>
      </c>
      <c r="H64" s="60">
        <v>700</v>
      </c>
      <c r="I64" s="60">
        <v>700</v>
      </c>
      <c r="J64" s="61">
        <v>371.65</v>
      </c>
      <c r="K64" s="66">
        <f t="shared" si="26"/>
        <v>56.256906286423558</v>
      </c>
      <c r="L64" s="66">
        <f t="shared" si="17"/>
        <v>53.092857142857142</v>
      </c>
    </row>
    <row r="65" spans="2:12" x14ac:dyDescent="0.25">
      <c r="B65" s="7"/>
      <c r="C65" s="7"/>
      <c r="D65" s="7"/>
      <c r="E65" s="7">
        <v>3234</v>
      </c>
      <c r="F65" s="7" t="s">
        <v>107</v>
      </c>
      <c r="G65" s="60">
        <v>34187.97</v>
      </c>
      <c r="H65" s="60">
        <v>40343</v>
      </c>
      <c r="I65" s="60">
        <v>40343</v>
      </c>
      <c r="J65" s="61">
        <v>43319.63</v>
      </c>
      <c r="K65" s="66">
        <f t="shared" si="26"/>
        <v>126.71015564831723</v>
      </c>
      <c r="L65" s="66">
        <f t="shared" si="17"/>
        <v>107.37830602582852</v>
      </c>
    </row>
    <row r="66" spans="2:12" x14ac:dyDescent="0.25">
      <c r="B66" s="7"/>
      <c r="C66" s="7"/>
      <c r="D66" s="7"/>
      <c r="E66" s="7">
        <v>3236</v>
      </c>
      <c r="F66" s="7" t="s">
        <v>108</v>
      </c>
      <c r="G66" s="60">
        <v>3135.41</v>
      </c>
      <c r="H66" s="60">
        <v>9500</v>
      </c>
      <c r="I66" s="60">
        <v>9500</v>
      </c>
      <c r="J66" s="61">
        <v>7777.16</v>
      </c>
      <c r="K66" s="66">
        <f t="shared" si="26"/>
        <v>248.04283969241663</v>
      </c>
      <c r="L66" s="66">
        <f t="shared" si="17"/>
        <v>81.864842105263165</v>
      </c>
    </row>
    <row r="67" spans="2:12" x14ac:dyDescent="0.25">
      <c r="B67" s="7"/>
      <c r="C67" s="7"/>
      <c r="D67" s="7"/>
      <c r="E67" s="7">
        <v>3237</v>
      </c>
      <c r="F67" s="7" t="s">
        <v>109</v>
      </c>
      <c r="G67" s="60">
        <v>9464.06</v>
      </c>
      <c r="H67" s="60">
        <v>5000</v>
      </c>
      <c r="I67" s="60">
        <v>5000</v>
      </c>
      <c r="J67" s="61">
        <v>4667</v>
      </c>
      <c r="K67" s="66">
        <f t="shared" si="26"/>
        <v>49.312874178735136</v>
      </c>
      <c r="L67" s="66">
        <f t="shared" si="17"/>
        <v>93.34</v>
      </c>
    </row>
    <row r="68" spans="2:12" x14ac:dyDescent="0.25">
      <c r="B68" s="7"/>
      <c r="C68" s="7"/>
      <c r="D68" s="7"/>
      <c r="E68" s="7">
        <v>3238</v>
      </c>
      <c r="F68" s="7" t="s">
        <v>110</v>
      </c>
      <c r="G68" s="60">
        <v>15322.45</v>
      </c>
      <c r="H68" s="60">
        <v>18882</v>
      </c>
      <c r="I68" s="60">
        <v>18882</v>
      </c>
      <c r="J68" s="61">
        <v>19618.7</v>
      </c>
      <c r="K68" s="66">
        <f t="shared" si="26"/>
        <v>128.03892327924058</v>
      </c>
      <c r="L68" s="66">
        <f t="shared" si="17"/>
        <v>103.90159940684249</v>
      </c>
    </row>
    <row r="69" spans="2:12" x14ac:dyDescent="0.25">
      <c r="B69" s="7"/>
      <c r="C69" s="7"/>
      <c r="D69" s="7"/>
      <c r="E69" s="7">
        <v>3239</v>
      </c>
      <c r="F69" s="7" t="s">
        <v>111</v>
      </c>
      <c r="G69" s="60">
        <v>3891.18</v>
      </c>
      <c r="H69" s="60">
        <v>7020</v>
      </c>
      <c r="I69" s="60">
        <v>7020</v>
      </c>
      <c r="J69" s="61">
        <v>6291.7</v>
      </c>
      <c r="K69" s="66">
        <f t="shared" si="26"/>
        <v>161.69131214695801</v>
      </c>
      <c r="L69" s="66">
        <f t="shared" si="17"/>
        <v>89.62535612535612</v>
      </c>
    </row>
    <row r="70" spans="2:12" x14ac:dyDescent="0.25">
      <c r="B70" s="7"/>
      <c r="C70" s="7"/>
      <c r="D70" s="7">
        <v>329</v>
      </c>
      <c r="E70" s="7"/>
      <c r="F70" s="7" t="s">
        <v>112</v>
      </c>
      <c r="G70" s="60">
        <f>G71+G72+G73+G74+G75</f>
        <v>7494.1799999999994</v>
      </c>
      <c r="H70" s="60">
        <v>8288</v>
      </c>
      <c r="I70" s="60">
        <f t="shared" ref="I70:J70" si="28">I71+I72+I73+I74+I75</f>
        <v>8288</v>
      </c>
      <c r="J70" s="60">
        <f t="shared" si="28"/>
        <v>7225.130000000001</v>
      </c>
      <c r="K70" s="66">
        <f t="shared" si="26"/>
        <v>96.409880734116356</v>
      </c>
      <c r="L70" s="66">
        <f t="shared" si="17"/>
        <v>87.175796332046346</v>
      </c>
    </row>
    <row r="71" spans="2:12" ht="25.5" x14ac:dyDescent="0.25">
      <c r="B71" s="7"/>
      <c r="C71" s="7"/>
      <c r="D71" s="7"/>
      <c r="E71" s="7">
        <v>3291</v>
      </c>
      <c r="F71" s="24" t="s">
        <v>113</v>
      </c>
      <c r="G71" s="60">
        <v>1952.17</v>
      </c>
      <c r="H71" s="60">
        <v>2601</v>
      </c>
      <c r="I71" s="60">
        <v>2601</v>
      </c>
      <c r="J71" s="61">
        <v>1813.89</v>
      </c>
      <c r="K71" s="66">
        <f t="shared" si="26"/>
        <v>92.916600500980962</v>
      </c>
      <c r="L71" s="66">
        <f t="shared" si="17"/>
        <v>69.738177623990765</v>
      </c>
    </row>
    <row r="72" spans="2:12" x14ac:dyDescent="0.25">
      <c r="B72" s="7"/>
      <c r="C72" s="7"/>
      <c r="D72" s="7"/>
      <c r="E72" s="7">
        <v>3292</v>
      </c>
      <c r="F72" s="7" t="s">
        <v>114</v>
      </c>
      <c r="G72" s="60">
        <v>5147.1099999999997</v>
      </c>
      <c r="H72" s="60">
        <v>5080</v>
      </c>
      <c r="I72" s="60">
        <v>5080</v>
      </c>
      <c r="J72" s="61">
        <v>4993.72</v>
      </c>
      <c r="K72" s="66">
        <f t="shared" si="26"/>
        <v>97.019881059468332</v>
      </c>
      <c r="L72" s="66">
        <f t="shared" si="17"/>
        <v>98.30157480314962</v>
      </c>
    </row>
    <row r="73" spans="2:12" x14ac:dyDescent="0.25">
      <c r="B73" s="7"/>
      <c r="C73" s="7"/>
      <c r="D73" s="7"/>
      <c r="E73" s="7">
        <v>3293</v>
      </c>
      <c r="F73" s="7" t="s">
        <v>115</v>
      </c>
      <c r="G73" s="60">
        <v>122.82</v>
      </c>
      <c r="H73" s="60">
        <v>0</v>
      </c>
      <c r="I73" s="60">
        <v>0</v>
      </c>
      <c r="J73" s="61">
        <v>0</v>
      </c>
      <c r="K73" s="66"/>
      <c r="L73" s="66"/>
    </row>
    <row r="74" spans="2:12" x14ac:dyDescent="0.25">
      <c r="B74" s="7"/>
      <c r="C74" s="7"/>
      <c r="D74" s="7"/>
      <c r="E74" s="7">
        <v>3295</v>
      </c>
      <c r="F74" s="7" t="s">
        <v>116</v>
      </c>
      <c r="G74" s="60">
        <v>0</v>
      </c>
      <c r="H74" s="60">
        <v>7</v>
      </c>
      <c r="I74" s="60">
        <v>7</v>
      </c>
      <c r="J74" s="61">
        <v>8.9600000000000009</v>
      </c>
      <c r="K74" s="66"/>
      <c r="L74" s="66">
        <f>J74/I74*100</f>
        <v>128</v>
      </c>
    </row>
    <row r="75" spans="2:12" x14ac:dyDescent="0.25">
      <c r="B75" s="7"/>
      <c r="C75" s="7"/>
      <c r="D75" s="7"/>
      <c r="E75" s="7">
        <v>3299</v>
      </c>
      <c r="F75" s="7" t="s">
        <v>112</v>
      </c>
      <c r="G75" s="60">
        <v>272.08</v>
      </c>
      <c r="H75" s="60">
        <v>600</v>
      </c>
      <c r="I75" s="60">
        <v>600</v>
      </c>
      <c r="J75" s="61">
        <v>408.56</v>
      </c>
      <c r="K75" s="66">
        <f t="shared" ref="K75:K90" si="29">J75/G75*100</f>
        <v>150.16171714201707</v>
      </c>
      <c r="L75" s="66">
        <f>J75/I75*100</f>
        <v>68.093333333333334</v>
      </c>
    </row>
    <row r="76" spans="2:12" s="55" customFormat="1" x14ac:dyDescent="0.25">
      <c r="B76" s="8"/>
      <c r="C76" s="8">
        <v>34</v>
      </c>
      <c r="D76" s="8"/>
      <c r="E76" s="8"/>
      <c r="F76" s="8" t="s">
        <v>117</v>
      </c>
      <c r="G76" s="62">
        <f>G77</f>
        <v>766.78</v>
      </c>
      <c r="H76" s="62">
        <f t="shared" ref="H76:J76" si="30">H77</f>
        <v>633</v>
      </c>
      <c r="I76" s="62">
        <f t="shared" si="30"/>
        <v>633</v>
      </c>
      <c r="J76" s="62">
        <f t="shared" si="30"/>
        <v>609.24</v>
      </c>
      <c r="K76" s="66">
        <f t="shared" si="29"/>
        <v>79.454341532121347</v>
      </c>
      <c r="L76" s="66">
        <f>J76/I76*100</f>
        <v>96.246445497630333</v>
      </c>
    </row>
    <row r="77" spans="2:12" x14ac:dyDescent="0.25">
      <c r="B77" s="7"/>
      <c r="C77" s="7"/>
      <c r="D77" s="7">
        <v>343</v>
      </c>
      <c r="E77" s="7"/>
      <c r="F77" s="7" t="s">
        <v>118</v>
      </c>
      <c r="G77" s="60">
        <f>G78+G79+G80</f>
        <v>766.78</v>
      </c>
      <c r="H77" s="60">
        <f t="shared" ref="H77:J77" si="31">H78+H79+H80</f>
        <v>633</v>
      </c>
      <c r="I77" s="60">
        <f t="shared" si="31"/>
        <v>633</v>
      </c>
      <c r="J77" s="60">
        <f t="shared" si="31"/>
        <v>609.24</v>
      </c>
      <c r="K77" s="66">
        <f t="shared" si="29"/>
        <v>79.454341532121347</v>
      </c>
      <c r="L77" s="66">
        <f>J77/I77*100</f>
        <v>96.246445497630333</v>
      </c>
    </row>
    <row r="78" spans="2:12" x14ac:dyDescent="0.25">
      <c r="B78" s="7"/>
      <c r="C78" s="7"/>
      <c r="D78" s="7"/>
      <c r="E78" s="7">
        <v>3431</v>
      </c>
      <c r="F78" s="7" t="s">
        <v>119</v>
      </c>
      <c r="G78" s="60">
        <v>556.97</v>
      </c>
      <c r="H78" s="60">
        <v>613</v>
      </c>
      <c r="I78" s="60">
        <v>613</v>
      </c>
      <c r="J78" s="61">
        <v>591.86</v>
      </c>
      <c r="K78" s="66">
        <f t="shared" si="29"/>
        <v>106.26425121640304</v>
      </c>
      <c r="L78" s="66">
        <f>J78/I78*100</f>
        <v>96.551386623164774</v>
      </c>
    </row>
    <row r="79" spans="2:12" ht="25.5" x14ac:dyDescent="0.25">
      <c r="B79" s="7"/>
      <c r="C79" s="7"/>
      <c r="D79" s="7"/>
      <c r="E79" s="7">
        <v>3432</v>
      </c>
      <c r="F79" s="24" t="s">
        <v>120</v>
      </c>
      <c r="G79" s="60">
        <v>1.52</v>
      </c>
      <c r="H79" s="60">
        <v>0</v>
      </c>
      <c r="I79" s="60">
        <v>0</v>
      </c>
      <c r="J79" s="61">
        <v>0</v>
      </c>
      <c r="K79" s="66"/>
      <c r="L79" s="66"/>
    </row>
    <row r="80" spans="2:12" x14ac:dyDescent="0.25">
      <c r="B80" s="7"/>
      <c r="C80" s="7"/>
      <c r="D80" s="7"/>
      <c r="E80" s="7">
        <v>3433</v>
      </c>
      <c r="F80" s="7" t="s">
        <v>121</v>
      </c>
      <c r="G80" s="60">
        <v>208.29</v>
      </c>
      <c r="H80" s="60">
        <v>20</v>
      </c>
      <c r="I80" s="60">
        <v>20</v>
      </c>
      <c r="J80" s="61">
        <v>17.38</v>
      </c>
      <c r="K80" s="66">
        <f t="shared" si="29"/>
        <v>8.3441355802006818</v>
      </c>
      <c r="L80" s="66">
        <f t="shared" ref="L80:L87" si="32">J80/I80*100</f>
        <v>86.9</v>
      </c>
    </row>
    <row r="81" spans="2:12" s="55" customFormat="1" ht="25.5" x14ac:dyDescent="0.25">
      <c r="B81" s="8"/>
      <c r="C81" s="8">
        <v>37</v>
      </c>
      <c r="D81" s="8"/>
      <c r="E81" s="8"/>
      <c r="F81" s="11" t="s">
        <v>123</v>
      </c>
      <c r="G81" s="62">
        <f>G82</f>
        <v>6044.33</v>
      </c>
      <c r="H81" s="62">
        <f t="shared" ref="H81:J82" si="33">H82</f>
        <v>6000</v>
      </c>
      <c r="I81" s="62">
        <f t="shared" si="33"/>
        <v>6000</v>
      </c>
      <c r="J81" s="62">
        <f t="shared" si="33"/>
        <v>5713.65</v>
      </c>
      <c r="K81" s="66">
        <f t="shared" si="29"/>
        <v>94.529087591180499</v>
      </c>
      <c r="L81" s="66">
        <f t="shared" si="32"/>
        <v>95.227499999999992</v>
      </c>
    </row>
    <row r="82" spans="2:12" x14ac:dyDescent="0.25">
      <c r="B82" s="7"/>
      <c r="C82" s="7"/>
      <c r="D82" s="7">
        <v>372</v>
      </c>
      <c r="E82" s="7"/>
      <c r="F82" s="24" t="s">
        <v>124</v>
      </c>
      <c r="G82" s="60">
        <f>G83</f>
        <v>6044.33</v>
      </c>
      <c r="H82" s="60">
        <f t="shared" si="33"/>
        <v>6000</v>
      </c>
      <c r="I82" s="60">
        <f t="shared" si="33"/>
        <v>6000</v>
      </c>
      <c r="J82" s="60">
        <f t="shared" si="33"/>
        <v>5713.65</v>
      </c>
      <c r="K82" s="66">
        <f t="shared" si="29"/>
        <v>94.529087591180499</v>
      </c>
      <c r="L82" s="66">
        <f t="shared" si="32"/>
        <v>95.227499999999992</v>
      </c>
    </row>
    <row r="83" spans="2:12" x14ac:dyDescent="0.25">
      <c r="B83" s="7"/>
      <c r="C83" s="7"/>
      <c r="D83" s="7"/>
      <c r="E83" s="7">
        <v>3721</v>
      </c>
      <c r="F83" s="7" t="s">
        <v>122</v>
      </c>
      <c r="G83" s="60">
        <v>6044.33</v>
      </c>
      <c r="H83" s="60">
        <v>6000</v>
      </c>
      <c r="I83" s="60">
        <v>6000</v>
      </c>
      <c r="J83" s="61">
        <v>5713.65</v>
      </c>
      <c r="K83" s="66">
        <f t="shared" si="29"/>
        <v>94.529087591180499</v>
      </c>
      <c r="L83" s="66">
        <f t="shared" si="32"/>
        <v>95.227499999999992</v>
      </c>
    </row>
    <row r="84" spans="2:12" s="29" customFormat="1" x14ac:dyDescent="0.25">
      <c r="B84" s="9">
        <v>4</v>
      </c>
      <c r="C84" s="9"/>
      <c r="D84" s="9"/>
      <c r="E84" s="9"/>
      <c r="F84" s="16" t="s">
        <v>6</v>
      </c>
      <c r="G84" s="64">
        <f>G85</f>
        <v>81137.489999999991</v>
      </c>
      <c r="H84" s="64">
        <f>H85</f>
        <v>55683.66</v>
      </c>
      <c r="I84" s="64">
        <f t="shared" ref="I84:J84" si="34">I85</f>
        <v>55683.66</v>
      </c>
      <c r="J84" s="64">
        <f t="shared" si="34"/>
        <v>60228.99</v>
      </c>
      <c r="K84" s="66">
        <f t="shared" si="29"/>
        <v>74.230777905503359</v>
      </c>
      <c r="L84" s="66">
        <f t="shared" si="32"/>
        <v>108.16277162815805</v>
      </c>
    </row>
    <row r="85" spans="2:12" s="55" customFormat="1" x14ac:dyDescent="0.25">
      <c r="B85" s="54"/>
      <c r="C85" s="54">
        <v>42</v>
      </c>
      <c r="D85" s="54"/>
      <c r="E85" s="54"/>
      <c r="F85" s="56" t="s">
        <v>125</v>
      </c>
      <c r="G85" s="62">
        <f>G86+G94+G96+G98</f>
        <v>81137.489999999991</v>
      </c>
      <c r="H85" s="62">
        <f>H86+H94+H96+H98</f>
        <v>55683.66</v>
      </c>
      <c r="I85" s="62">
        <f t="shared" ref="I85:J85" si="35">I86+I94+I96+I98</f>
        <v>55683.66</v>
      </c>
      <c r="J85" s="62">
        <f t="shared" si="35"/>
        <v>60228.99</v>
      </c>
      <c r="K85" s="66">
        <f t="shared" si="29"/>
        <v>74.230777905503359</v>
      </c>
      <c r="L85" s="66">
        <f t="shared" si="32"/>
        <v>108.16277162815805</v>
      </c>
    </row>
    <row r="86" spans="2:12" x14ac:dyDescent="0.25">
      <c r="B86" s="10"/>
      <c r="C86" s="10"/>
      <c r="D86" s="7">
        <v>422</v>
      </c>
      <c r="E86" s="7"/>
      <c r="F86" s="7" t="s">
        <v>126</v>
      </c>
      <c r="G86" s="60">
        <f>G87+G88+G89+G90+G91+G92+G93</f>
        <v>81137.489999999991</v>
      </c>
      <c r="H86" s="60">
        <f t="shared" ref="H86:J86" si="36">H87+H88+H89+H90+H91+H92+H93</f>
        <v>27753.66</v>
      </c>
      <c r="I86" s="60">
        <f t="shared" si="36"/>
        <v>27753.66</v>
      </c>
      <c r="J86" s="60">
        <f t="shared" si="36"/>
        <v>32217.88</v>
      </c>
      <c r="K86" s="66">
        <f t="shared" si="29"/>
        <v>39.707760247451581</v>
      </c>
      <c r="L86" s="66">
        <f t="shared" si="32"/>
        <v>116.08515777738863</v>
      </c>
    </row>
    <row r="87" spans="2:12" x14ac:dyDescent="0.25">
      <c r="B87" s="10"/>
      <c r="C87" s="10"/>
      <c r="D87" s="7"/>
      <c r="E87" s="7">
        <v>4221</v>
      </c>
      <c r="F87" s="7" t="s">
        <v>127</v>
      </c>
      <c r="G87" s="60">
        <v>2529.11</v>
      </c>
      <c r="H87" s="60">
        <v>2648.66</v>
      </c>
      <c r="I87" s="65">
        <v>2648.66</v>
      </c>
      <c r="J87" s="61">
        <v>3748.75</v>
      </c>
      <c r="K87" s="66">
        <f t="shared" si="29"/>
        <v>148.22407882614831</v>
      </c>
      <c r="L87" s="66">
        <f t="shared" si="32"/>
        <v>141.53383220194362</v>
      </c>
    </row>
    <row r="88" spans="2:12" x14ac:dyDescent="0.25">
      <c r="B88" s="10"/>
      <c r="C88" s="10"/>
      <c r="D88" s="7"/>
      <c r="E88" s="7">
        <v>4222</v>
      </c>
      <c r="F88" s="7" t="s">
        <v>128</v>
      </c>
      <c r="G88" s="60">
        <v>265.45</v>
      </c>
      <c r="H88" s="60">
        <v>0</v>
      </c>
      <c r="I88" s="65">
        <v>0</v>
      </c>
      <c r="J88" s="61">
        <v>404.1</v>
      </c>
      <c r="K88" s="66">
        <f t="shared" si="29"/>
        <v>152.2320587681296</v>
      </c>
      <c r="L88" s="66"/>
    </row>
    <row r="89" spans="2:12" x14ac:dyDescent="0.25">
      <c r="B89" s="10"/>
      <c r="C89" s="10"/>
      <c r="D89" s="7"/>
      <c r="E89" s="7">
        <v>4223</v>
      </c>
      <c r="F89" s="7" t="s">
        <v>139</v>
      </c>
      <c r="G89" s="60">
        <v>37865.35</v>
      </c>
      <c r="H89" s="60">
        <v>18785</v>
      </c>
      <c r="I89" s="65">
        <v>18785</v>
      </c>
      <c r="J89" s="61">
        <v>18476.759999999998</v>
      </c>
      <c r="K89" s="66">
        <f t="shared" si="29"/>
        <v>48.795957253795351</v>
      </c>
      <c r="L89" s="66">
        <f>J89/I89*100</f>
        <v>98.359116316209736</v>
      </c>
    </row>
    <row r="90" spans="2:12" x14ac:dyDescent="0.25">
      <c r="B90" s="10"/>
      <c r="C90" s="10"/>
      <c r="D90" s="7"/>
      <c r="E90" s="7">
        <v>4224</v>
      </c>
      <c r="F90" s="7" t="s">
        <v>129</v>
      </c>
      <c r="G90" s="60">
        <v>143.81</v>
      </c>
      <c r="H90" s="60">
        <v>3160</v>
      </c>
      <c r="I90" s="65">
        <v>3160</v>
      </c>
      <c r="J90" s="61">
        <v>2937.81</v>
      </c>
      <c r="K90" s="66">
        <f t="shared" si="29"/>
        <v>2042.8412488700367</v>
      </c>
      <c r="L90" s="66">
        <f>J90/I90*100</f>
        <v>92.968670886075941</v>
      </c>
    </row>
    <row r="91" spans="2:12" x14ac:dyDescent="0.25">
      <c r="B91" s="10"/>
      <c r="C91" s="10"/>
      <c r="D91" s="7"/>
      <c r="E91" s="7">
        <v>4225</v>
      </c>
      <c r="F91" s="7" t="s">
        <v>130</v>
      </c>
      <c r="G91" s="60">
        <v>0</v>
      </c>
      <c r="H91" s="60">
        <v>0</v>
      </c>
      <c r="I91" s="65">
        <v>0</v>
      </c>
      <c r="J91" s="61">
        <v>2042.86</v>
      </c>
      <c r="K91" s="66"/>
      <c r="L91" s="66"/>
    </row>
    <row r="92" spans="2:12" x14ac:dyDescent="0.25">
      <c r="B92" s="10"/>
      <c r="C92" s="10"/>
      <c r="D92" s="7"/>
      <c r="E92" s="7">
        <v>4226</v>
      </c>
      <c r="F92" s="7" t="s">
        <v>131</v>
      </c>
      <c r="G92" s="60">
        <v>0</v>
      </c>
      <c r="H92" s="60">
        <v>0</v>
      </c>
      <c r="I92" s="65">
        <v>0</v>
      </c>
      <c r="J92" s="61">
        <v>685.16</v>
      </c>
      <c r="K92" s="66"/>
      <c r="L92" s="66"/>
    </row>
    <row r="93" spans="2:12" x14ac:dyDescent="0.25">
      <c r="B93" s="10"/>
      <c r="C93" s="10"/>
      <c r="D93" s="7"/>
      <c r="E93" s="7">
        <v>4227</v>
      </c>
      <c r="F93" s="7" t="s">
        <v>132</v>
      </c>
      <c r="G93" s="60">
        <v>40333.769999999997</v>
      </c>
      <c r="H93" s="60">
        <v>3160</v>
      </c>
      <c r="I93" s="65">
        <v>3160</v>
      </c>
      <c r="J93" s="61">
        <v>3922.44</v>
      </c>
      <c r="K93" s="66">
        <f>J93/G93*100</f>
        <v>9.7249525645631447</v>
      </c>
      <c r="L93" s="66">
        <f>J93/I93*100</f>
        <v>124.12784810126583</v>
      </c>
    </row>
    <row r="94" spans="2:12" x14ac:dyDescent="0.25">
      <c r="B94" s="10"/>
      <c r="C94" s="10"/>
      <c r="D94" s="7">
        <v>423</v>
      </c>
      <c r="E94" s="7"/>
      <c r="F94" s="7" t="s">
        <v>133</v>
      </c>
      <c r="G94" s="60">
        <f>G95</f>
        <v>0</v>
      </c>
      <c r="H94" s="60">
        <f t="shared" ref="H94:J94" si="37">H95</f>
        <v>24180</v>
      </c>
      <c r="I94" s="60">
        <f t="shared" si="37"/>
        <v>24180</v>
      </c>
      <c r="J94" s="60">
        <f t="shared" si="37"/>
        <v>24134.94</v>
      </c>
      <c r="K94" s="66"/>
      <c r="L94" s="66">
        <f>J94/I94*100</f>
        <v>99.813647642679896</v>
      </c>
    </row>
    <row r="95" spans="2:12" x14ac:dyDescent="0.25">
      <c r="B95" s="10"/>
      <c r="C95" s="10"/>
      <c r="D95" s="7"/>
      <c r="E95" s="7">
        <v>4231</v>
      </c>
      <c r="F95" s="7" t="s">
        <v>134</v>
      </c>
      <c r="G95" s="60">
        <v>0</v>
      </c>
      <c r="H95" s="60">
        <v>24180</v>
      </c>
      <c r="I95" s="65">
        <v>24180</v>
      </c>
      <c r="J95" s="61">
        <v>24134.94</v>
      </c>
      <c r="K95" s="66"/>
      <c r="L95" s="66">
        <f>J95/I95*100</f>
        <v>99.813647642679896</v>
      </c>
    </row>
    <row r="96" spans="2:12" x14ac:dyDescent="0.25">
      <c r="B96" s="10"/>
      <c r="C96" s="10"/>
      <c r="D96" s="7">
        <v>424</v>
      </c>
      <c r="E96" s="7"/>
      <c r="F96" s="7" t="s">
        <v>135</v>
      </c>
      <c r="G96" s="60">
        <f>G97</f>
        <v>0</v>
      </c>
      <c r="H96" s="60">
        <f t="shared" ref="H96:J96" si="38">H97</f>
        <v>0</v>
      </c>
      <c r="I96" s="60">
        <f t="shared" si="38"/>
        <v>0</v>
      </c>
      <c r="J96" s="60">
        <f t="shared" si="38"/>
        <v>126.17</v>
      </c>
      <c r="K96" s="66"/>
      <c r="L96" s="66"/>
    </row>
    <row r="97" spans="2:12" x14ac:dyDescent="0.25">
      <c r="B97" s="10"/>
      <c r="C97" s="10"/>
      <c r="D97" s="7"/>
      <c r="E97" s="7">
        <v>4242</v>
      </c>
      <c r="F97" s="7" t="s">
        <v>136</v>
      </c>
      <c r="G97" s="60">
        <v>0</v>
      </c>
      <c r="H97" s="60">
        <v>0</v>
      </c>
      <c r="I97" s="65">
        <v>0</v>
      </c>
      <c r="J97" s="61">
        <v>126.17</v>
      </c>
      <c r="K97" s="66"/>
      <c r="L97" s="66"/>
    </row>
    <row r="98" spans="2:12" x14ac:dyDescent="0.25">
      <c r="B98" s="10"/>
      <c r="C98" s="10"/>
      <c r="D98" s="7">
        <v>426</v>
      </c>
      <c r="E98" s="7"/>
      <c r="F98" s="7" t="s">
        <v>137</v>
      </c>
      <c r="G98" s="60">
        <f>G99</f>
        <v>0</v>
      </c>
      <c r="H98" s="60">
        <f t="shared" ref="H98:J98" si="39">H99</f>
        <v>3750</v>
      </c>
      <c r="I98" s="60">
        <f t="shared" si="39"/>
        <v>3750</v>
      </c>
      <c r="J98" s="60">
        <f t="shared" si="39"/>
        <v>3750</v>
      </c>
      <c r="K98" s="66"/>
      <c r="L98" s="66">
        <f>J98/I98*100</f>
        <v>100</v>
      </c>
    </row>
    <row r="99" spans="2:12" x14ac:dyDescent="0.25">
      <c r="B99" s="10"/>
      <c r="C99" s="10"/>
      <c r="D99" s="7"/>
      <c r="E99" s="7">
        <v>4262</v>
      </c>
      <c r="F99" s="7" t="s">
        <v>138</v>
      </c>
      <c r="G99" s="60">
        <v>0</v>
      </c>
      <c r="H99" s="60">
        <v>3750</v>
      </c>
      <c r="I99" s="65">
        <v>3750</v>
      </c>
      <c r="J99" s="61">
        <v>3750</v>
      </c>
      <c r="K99" s="66"/>
      <c r="L99" s="66">
        <f>J99/I99*100</f>
        <v>100</v>
      </c>
    </row>
  </sheetData>
  <mergeCells count="7">
    <mergeCell ref="B8:F8"/>
    <mergeCell ref="B9:F9"/>
    <mergeCell ref="B36:F36"/>
    <mergeCell ref="B37:F37"/>
    <mergeCell ref="B2:L2"/>
    <mergeCell ref="B4:L4"/>
    <mergeCell ref="B6:L6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6"/>
  <sheetViews>
    <sheetView workbookViewId="0">
      <selection activeCell="H24" sqref="H24"/>
    </sheetView>
  </sheetViews>
  <sheetFormatPr defaultRowHeight="15" x14ac:dyDescent="0.25"/>
  <cols>
    <col min="2" max="2" width="41.7109375" customWidth="1"/>
    <col min="3" max="5" width="25.28515625" customWidth="1"/>
    <col min="6" max="6" width="25.28515625" style="53" customWidth="1"/>
    <col min="7" max="8" width="15.7109375" style="53" customWidth="1"/>
  </cols>
  <sheetData>
    <row r="1" spans="2:8" ht="18" x14ac:dyDescent="0.25">
      <c r="B1" s="2"/>
      <c r="C1" s="2"/>
      <c r="D1" s="2"/>
      <c r="E1" s="2"/>
      <c r="F1" s="51"/>
      <c r="G1" s="51"/>
      <c r="H1" s="51"/>
    </row>
    <row r="2" spans="2:8" ht="15.75" customHeight="1" x14ac:dyDescent="0.25">
      <c r="B2" s="121" t="s">
        <v>38</v>
      </c>
      <c r="C2" s="121"/>
      <c r="D2" s="121"/>
      <c r="E2" s="121"/>
      <c r="F2" s="121"/>
      <c r="G2" s="121"/>
      <c r="H2" s="121"/>
    </row>
    <row r="3" spans="2:8" ht="18" x14ac:dyDescent="0.25">
      <c r="B3" s="2"/>
      <c r="C3" s="2"/>
      <c r="D3" s="2"/>
      <c r="E3" s="2"/>
      <c r="F3" s="51"/>
      <c r="G3" s="51"/>
      <c r="H3" s="51"/>
    </row>
    <row r="4" spans="2:8" ht="25.5" x14ac:dyDescent="0.25">
      <c r="B4" s="32" t="s">
        <v>7</v>
      </c>
      <c r="C4" s="32" t="s">
        <v>68</v>
      </c>
      <c r="D4" s="32" t="s">
        <v>215</v>
      </c>
      <c r="E4" s="32" t="s">
        <v>48</v>
      </c>
      <c r="F4" s="52" t="s">
        <v>69</v>
      </c>
      <c r="G4" s="52" t="s">
        <v>153</v>
      </c>
      <c r="H4" s="52" t="s">
        <v>154</v>
      </c>
    </row>
    <row r="5" spans="2:8" x14ac:dyDescent="0.25">
      <c r="B5" s="32">
        <v>1</v>
      </c>
      <c r="C5" s="32">
        <v>2</v>
      </c>
      <c r="D5" s="32">
        <v>3</v>
      </c>
      <c r="E5" s="32">
        <v>4</v>
      </c>
      <c r="F5" s="52">
        <v>5</v>
      </c>
      <c r="G5" s="52" t="s">
        <v>18</v>
      </c>
      <c r="H5" s="52" t="s">
        <v>19</v>
      </c>
    </row>
    <row r="6" spans="2:8" x14ac:dyDescent="0.25">
      <c r="B6" s="6" t="s">
        <v>37</v>
      </c>
      <c r="C6" s="60">
        <f>C7+C10+C12+C15+C17+C19</f>
        <v>1454735.04</v>
      </c>
      <c r="D6" s="60">
        <f>D7+D10+D12+D15+D17+D19</f>
        <v>1737775.94</v>
      </c>
      <c r="E6" s="60">
        <f t="shared" ref="E6:F6" si="0">E7+E10+E12+E15+E17+E19</f>
        <v>1737775.94</v>
      </c>
      <c r="F6" s="60">
        <f t="shared" si="0"/>
        <v>1750012.8099999998</v>
      </c>
      <c r="G6" s="66">
        <f t="shared" ref="G6:G20" si="1">F6/C6*100</f>
        <v>120.29770108514055</v>
      </c>
      <c r="H6" s="66">
        <f t="shared" ref="H6:H20" si="2">F6/E6*100</f>
        <v>100.70416845568711</v>
      </c>
    </row>
    <row r="7" spans="2:8" x14ac:dyDescent="0.25">
      <c r="B7" s="6" t="s">
        <v>35</v>
      </c>
      <c r="C7" s="64">
        <f>C8+C9</f>
        <v>154691.97</v>
      </c>
      <c r="D7" s="64">
        <f t="shared" ref="D7:F7" si="3">D8+D9</f>
        <v>346171.82</v>
      </c>
      <c r="E7" s="64">
        <f t="shared" si="3"/>
        <v>346171.82</v>
      </c>
      <c r="F7" s="64">
        <f t="shared" si="3"/>
        <v>345203.62</v>
      </c>
      <c r="G7" s="66">
        <f t="shared" si="1"/>
        <v>223.15548764425199</v>
      </c>
      <c r="H7" s="66">
        <f t="shared" si="2"/>
        <v>99.720312300406192</v>
      </c>
    </row>
    <row r="8" spans="2:8" x14ac:dyDescent="0.25">
      <c r="B8" s="27" t="s">
        <v>34</v>
      </c>
      <c r="C8" s="60">
        <v>121456.94</v>
      </c>
      <c r="D8" s="60">
        <v>276024</v>
      </c>
      <c r="E8" s="60">
        <v>276024</v>
      </c>
      <c r="F8" s="61">
        <v>275191.83</v>
      </c>
      <c r="G8" s="66">
        <f t="shared" si="1"/>
        <v>226.57563248341347</v>
      </c>
      <c r="H8" s="66">
        <f t="shared" si="2"/>
        <v>99.698515346491618</v>
      </c>
    </row>
    <row r="9" spans="2:8" x14ac:dyDescent="0.25">
      <c r="B9" s="26" t="s">
        <v>140</v>
      </c>
      <c r="C9" s="60">
        <v>33235.03</v>
      </c>
      <c r="D9" s="60">
        <v>70147.820000000007</v>
      </c>
      <c r="E9" s="60">
        <v>70147.820000000007</v>
      </c>
      <c r="F9" s="61">
        <v>70011.789999999994</v>
      </c>
      <c r="G9" s="66">
        <f t="shared" si="1"/>
        <v>210.65661743046417</v>
      </c>
      <c r="H9" s="66">
        <f t="shared" si="2"/>
        <v>99.806080930241293</v>
      </c>
    </row>
    <row r="10" spans="2:8" x14ac:dyDescent="0.25">
      <c r="B10" s="6" t="s">
        <v>30</v>
      </c>
      <c r="C10" s="64">
        <f>C11</f>
        <v>654.94000000000005</v>
      </c>
      <c r="D10" s="64">
        <f t="shared" ref="D10:E10" si="4">D11</f>
        <v>3683</v>
      </c>
      <c r="E10" s="64">
        <f t="shared" si="4"/>
        <v>3683</v>
      </c>
      <c r="F10" s="64">
        <f>F11</f>
        <v>3689.48</v>
      </c>
      <c r="G10" s="66">
        <f>F10/C10*100</f>
        <v>563.33099215195284</v>
      </c>
      <c r="H10" s="66">
        <f>F10/E10*100</f>
        <v>100.17594352430083</v>
      </c>
    </row>
    <row r="11" spans="2:8" x14ac:dyDescent="0.25">
      <c r="B11" s="25" t="s">
        <v>141</v>
      </c>
      <c r="C11" s="60">
        <v>654.94000000000005</v>
      </c>
      <c r="D11" s="60">
        <v>3683</v>
      </c>
      <c r="E11" s="65">
        <v>3683</v>
      </c>
      <c r="F11" s="61">
        <v>3689.48</v>
      </c>
      <c r="G11" s="66">
        <f t="shared" si="1"/>
        <v>563.33099215195284</v>
      </c>
      <c r="H11" s="66">
        <f t="shared" si="2"/>
        <v>100.17594352430083</v>
      </c>
    </row>
    <row r="12" spans="2:8" s="29" customFormat="1" x14ac:dyDescent="0.25">
      <c r="B12" s="6" t="s">
        <v>142</v>
      </c>
      <c r="C12" s="64">
        <f>C13+C14</f>
        <v>1290641.3</v>
      </c>
      <c r="D12" s="64">
        <f t="shared" ref="D12:F12" si="5">D13+D14</f>
        <v>1376157.67</v>
      </c>
      <c r="E12" s="64">
        <f t="shared" si="5"/>
        <v>1376157.67</v>
      </c>
      <c r="F12" s="64">
        <f t="shared" si="5"/>
        <v>1384674.14</v>
      </c>
      <c r="G12" s="66">
        <f t="shared" si="1"/>
        <v>107.28574546622673</v>
      </c>
      <c r="H12" s="66">
        <f t="shared" si="2"/>
        <v>100.6188585934343</v>
      </c>
    </row>
    <row r="13" spans="2:8" ht="25.5" x14ac:dyDescent="0.25">
      <c r="B13" s="25" t="s">
        <v>143</v>
      </c>
      <c r="C13" s="60">
        <v>814483.63</v>
      </c>
      <c r="D13" s="60">
        <v>900000</v>
      </c>
      <c r="E13" s="65">
        <v>900000</v>
      </c>
      <c r="F13" s="61">
        <v>908516.47</v>
      </c>
      <c r="G13" s="66">
        <f t="shared" si="1"/>
        <v>111.54508654765721</v>
      </c>
      <c r="H13" s="66">
        <f t="shared" si="2"/>
        <v>100.94627444444444</v>
      </c>
    </row>
    <row r="14" spans="2:8" x14ac:dyDescent="0.25">
      <c r="B14" s="25" t="s">
        <v>144</v>
      </c>
      <c r="C14" s="60">
        <v>476157.67</v>
      </c>
      <c r="D14" s="60">
        <v>476157.67</v>
      </c>
      <c r="E14" s="65">
        <v>476157.67</v>
      </c>
      <c r="F14" s="61">
        <v>476157.67</v>
      </c>
      <c r="G14" s="66">
        <f t="shared" si="1"/>
        <v>100</v>
      </c>
      <c r="H14" s="66">
        <f t="shared" si="2"/>
        <v>100</v>
      </c>
    </row>
    <row r="15" spans="2:8" s="29" customFormat="1" x14ac:dyDescent="0.25">
      <c r="B15" s="47" t="s">
        <v>145</v>
      </c>
      <c r="C15" s="64">
        <f>C16</f>
        <v>4247.13</v>
      </c>
      <c r="D15" s="64">
        <f t="shared" ref="D15:F15" si="6">D16</f>
        <v>6434.45</v>
      </c>
      <c r="E15" s="64">
        <f t="shared" si="6"/>
        <v>6434.45</v>
      </c>
      <c r="F15" s="64">
        <f t="shared" si="6"/>
        <v>6434.45</v>
      </c>
      <c r="G15" s="66">
        <f t="shared" si="1"/>
        <v>151.5011313522308</v>
      </c>
      <c r="H15" s="66">
        <f t="shared" si="2"/>
        <v>100</v>
      </c>
    </row>
    <row r="16" spans="2:8" ht="15.75" customHeight="1" x14ac:dyDescent="0.25">
      <c r="B16" s="25" t="s">
        <v>146</v>
      </c>
      <c r="C16" s="60">
        <v>4247.13</v>
      </c>
      <c r="D16" s="60">
        <v>6434.45</v>
      </c>
      <c r="E16" s="65">
        <v>6434.45</v>
      </c>
      <c r="F16" s="61">
        <v>6434.45</v>
      </c>
      <c r="G16" s="66">
        <f t="shared" si="1"/>
        <v>151.5011313522308</v>
      </c>
      <c r="H16" s="66">
        <f t="shared" si="2"/>
        <v>100</v>
      </c>
    </row>
    <row r="17" spans="2:8" s="29" customFormat="1" x14ac:dyDescent="0.25">
      <c r="B17" s="47" t="s">
        <v>147</v>
      </c>
      <c r="C17" s="64">
        <f>C18</f>
        <v>2739.62</v>
      </c>
      <c r="D17" s="64">
        <f t="shared" ref="D17:F17" si="7">D18</f>
        <v>1329</v>
      </c>
      <c r="E17" s="64">
        <f t="shared" si="7"/>
        <v>1329</v>
      </c>
      <c r="F17" s="64">
        <f t="shared" si="7"/>
        <v>2935.05</v>
      </c>
      <c r="G17" s="66">
        <f t="shared" si="1"/>
        <v>107.13347106533024</v>
      </c>
      <c r="H17" s="66">
        <f t="shared" si="2"/>
        <v>220.84650112866817</v>
      </c>
    </row>
    <row r="18" spans="2:8" x14ac:dyDescent="0.25">
      <c r="B18" s="25" t="s">
        <v>148</v>
      </c>
      <c r="C18" s="60">
        <v>2739.62</v>
      </c>
      <c r="D18" s="60">
        <v>1329</v>
      </c>
      <c r="E18" s="65">
        <v>1329</v>
      </c>
      <c r="F18" s="61">
        <v>2935.05</v>
      </c>
      <c r="G18" s="66">
        <f t="shared" si="1"/>
        <v>107.13347106533024</v>
      </c>
      <c r="H18" s="66">
        <f t="shared" si="2"/>
        <v>220.84650112866817</v>
      </c>
    </row>
    <row r="19" spans="2:8" s="29" customFormat="1" ht="25.5" x14ac:dyDescent="0.25">
      <c r="B19" s="47" t="s">
        <v>218</v>
      </c>
      <c r="C19" s="64">
        <f>C20</f>
        <v>1760.08</v>
      </c>
      <c r="D19" s="64">
        <f t="shared" ref="D19:F19" si="8">D20</f>
        <v>4000</v>
      </c>
      <c r="E19" s="64">
        <f t="shared" si="8"/>
        <v>4000</v>
      </c>
      <c r="F19" s="64">
        <f t="shared" si="8"/>
        <v>7076.07</v>
      </c>
      <c r="G19" s="66">
        <f t="shared" si="1"/>
        <v>402.03115767465113</v>
      </c>
      <c r="H19" s="66">
        <f t="shared" si="2"/>
        <v>176.90174999999999</v>
      </c>
    </row>
    <row r="20" spans="2:8" ht="38.25" x14ac:dyDescent="0.25">
      <c r="B20" s="25" t="s">
        <v>149</v>
      </c>
      <c r="C20" s="60">
        <v>1760.08</v>
      </c>
      <c r="D20" s="60">
        <v>4000</v>
      </c>
      <c r="E20" s="65">
        <v>4000</v>
      </c>
      <c r="F20" s="61">
        <v>7076.07</v>
      </c>
      <c r="G20" s="66">
        <f t="shared" si="1"/>
        <v>402.03115767465113</v>
      </c>
      <c r="H20" s="66">
        <f t="shared" si="2"/>
        <v>176.90174999999999</v>
      </c>
    </row>
    <row r="21" spans="2:8" s="29" customFormat="1" x14ac:dyDescent="0.25">
      <c r="B21" s="25"/>
      <c r="C21" s="64"/>
      <c r="D21" s="64"/>
      <c r="E21" s="74"/>
      <c r="F21" s="68"/>
      <c r="G21" s="66"/>
      <c r="H21" s="66"/>
    </row>
    <row r="22" spans="2:8" s="29" customFormat="1" ht="15.75" customHeight="1" x14ac:dyDescent="0.25">
      <c r="B22" s="6" t="s">
        <v>36</v>
      </c>
      <c r="C22" s="64">
        <f>C23+C26+C28+C31+C33+C35</f>
        <v>1439659.8099999998</v>
      </c>
      <c r="D22" s="64">
        <f>D23+D26+D28+D31+D33+D35</f>
        <v>1686606.31</v>
      </c>
      <c r="E22" s="64">
        <f>E23+E26+E28+E31+E33+E35</f>
        <v>1686606.31</v>
      </c>
      <c r="F22" s="64">
        <f>F23+F26+F28+F31+F33+F35</f>
        <v>1689259.47</v>
      </c>
      <c r="G22" s="66">
        <f t="shared" ref="G22:G36" si="9">F22/C22*100</f>
        <v>117.33740556388805</v>
      </c>
      <c r="H22" s="66">
        <v>100.16</v>
      </c>
    </row>
    <row r="23" spans="2:8" s="29" customFormat="1" ht="15.75" customHeight="1" x14ac:dyDescent="0.25">
      <c r="B23" s="6" t="s">
        <v>35</v>
      </c>
      <c r="C23" s="64">
        <f>C24+C25</f>
        <v>154691.96</v>
      </c>
      <c r="D23" s="64">
        <f t="shared" ref="D23:F23" si="10">D24+D25</f>
        <v>346171.82</v>
      </c>
      <c r="E23" s="64">
        <f t="shared" si="10"/>
        <v>346171.82</v>
      </c>
      <c r="F23" s="64">
        <f t="shared" si="10"/>
        <v>345203.62</v>
      </c>
      <c r="G23" s="66">
        <f t="shared" si="9"/>
        <v>223.15550207004941</v>
      </c>
      <c r="H23" s="66">
        <v>99.72</v>
      </c>
    </row>
    <row r="24" spans="2:8" x14ac:dyDescent="0.25">
      <c r="B24" s="27" t="s">
        <v>34</v>
      </c>
      <c r="C24" s="60">
        <v>121456.93</v>
      </c>
      <c r="D24" s="60">
        <v>276024</v>
      </c>
      <c r="E24" s="60">
        <v>276024</v>
      </c>
      <c r="F24" s="61">
        <v>275191.83</v>
      </c>
      <c r="G24" s="66">
        <f t="shared" si="9"/>
        <v>226.57565113822656</v>
      </c>
      <c r="H24" s="66">
        <f t="shared" ref="H24:H36" si="11">F24/E24*100</f>
        <v>99.698515346491618</v>
      </c>
    </row>
    <row r="25" spans="2:8" x14ac:dyDescent="0.25">
      <c r="B25" s="26" t="s">
        <v>140</v>
      </c>
      <c r="C25" s="60">
        <v>33235.03</v>
      </c>
      <c r="D25" s="60">
        <v>70147.820000000007</v>
      </c>
      <c r="E25" s="60">
        <v>70147.820000000007</v>
      </c>
      <c r="F25" s="61">
        <v>70011.789999999994</v>
      </c>
      <c r="G25" s="66">
        <f t="shared" si="9"/>
        <v>210.65661743046417</v>
      </c>
      <c r="H25" s="66">
        <f t="shared" si="11"/>
        <v>99.806080930241293</v>
      </c>
    </row>
    <row r="26" spans="2:8" s="29" customFormat="1" x14ac:dyDescent="0.25">
      <c r="B26" s="6" t="s">
        <v>30</v>
      </c>
      <c r="C26" s="64">
        <f>C27</f>
        <v>654.94000000000005</v>
      </c>
      <c r="D26" s="64">
        <f t="shared" ref="D26:F26" si="12">D27</f>
        <v>3683</v>
      </c>
      <c r="E26" s="64">
        <f t="shared" si="12"/>
        <v>3683</v>
      </c>
      <c r="F26" s="64">
        <f t="shared" si="12"/>
        <v>3689.48</v>
      </c>
      <c r="G26" s="66">
        <f t="shared" si="9"/>
        <v>563.33099215195284</v>
      </c>
      <c r="H26" s="66">
        <f t="shared" si="11"/>
        <v>100.17594352430083</v>
      </c>
    </row>
    <row r="27" spans="2:8" x14ac:dyDescent="0.25">
      <c r="B27" s="25" t="s">
        <v>141</v>
      </c>
      <c r="C27" s="60">
        <v>654.94000000000005</v>
      </c>
      <c r="D27" s="60">
        <v>3683</v>
      </c>
      <c r="E27" s="65">
        <v>3683</v>
      </c>
      <c r="F27" s="61">
        <v>3689.48</v>
      </c>
      <c r="G27" s="66">
        <f t="shared" si="9"/>
        <v>563.33099215195284</v>
      </c>
      <c r="H27" s="66">
        <f t="shared" si="11"/>
        <v>100.17594352430083</v>
      </c>
    </row>
    <row r="28" spans="2:8" s="29" customFormat="1" x14ac:dyDescent="0.25">
      <c r="B28" s="6" t="s">
        <v>142</v>
      </c>
      <c r="C28" s="64">
        <f>C29+C30</f>
        <v>1275566.06</v>
      </c>
      <c r="D28" s="64">
        <f>D29+D30</f>
        <v>1324988.04</v>
      </c>
      <c r="E28" s="64">
        <f>E29+E30</f>
        <v>1324988.04</v>
      </c>
      <c r="F28" s="64">
        <f>F29+F30</f>
        <v>1323920.8</v>
      </c>
      <c r="G28" s="66">
        <f t="shared" si="9"/>
        <v>103.79084561092822</v>
      </c>
      <c r="H28" s="66">
        <f t="shared" si="11"/>
        <v>99.919452857853713</v>
      </c>
    </row>
    <row r="29" spans="2:8" ht="25.5" x14ac:dyDescent="0.25">
      <c r="B29" s="25" t="s">
        <v>143</v>
      </c>
      <c r="C29" s="60">
        <v>799408.4</v>
      </c>
      <c r="D29" s="60">
        <v>848830.37</v>
      </c>
      <c r="E29" s="65">
        <v>848830.37</v>
      </c>
      <c r="F29" s="61">
        <v>847763.13</v>
      </c>
      <c r="G29" s="66">
        <f t="shared" si="9"/>
        <v>106.0488143482105</v>
      </c>
      <c r="H29" s="66">
        <f t="shared" si="11"/>
        <v>99.874269343119764</v>
      </c>
    </row>
    <row r="30" spans="2:8" x14ac:dyDescent="0.25">
      <c r="B30" s="25" t="s">
        <v>144</v>
      </c>
      <c r="C30" s="60">
        <v>476157.66</v>
      </c>
      <c r="D30" s="60">
        <v>476157.67</v>
      </c>
      <c r="E30" s="65">
        <v>476157.67</v>
      </c>
      <c r="F30" s="61">
        <v>476157.67</v>
      </c>
      <c r="G30" s="66">
        <f t="shared" si="9"/>
        <v>100.00000210014473</v>
      </c>
      <c r="H30" s="66">
        <f t="shared" si="11"/>
        <v>100</v>
      </c>
    </row>
    <row r="31" spans="2:8" s="29" customFormat="1" x14ac:dyDescent="0.25">
      <c r="B31" s="6" t="s">
        <v>145</v>
      </c>
      <c r="C31" s="64">
        <f>C32</f>
        <v>4247.13</v>
      </c>
      <c r="D31" s="64">
        <f t="shared" ref="D31:F31" si="13">D32</f>
        <v>6434.45</v>
      </c>
      <c r="E31" s="64">
        <f t="shared" si="13"/>
        <v>6434.45</v>
      </c>
      <c r="F31" s="64">
        <f t="shared" si="13"/>
        <v>6434.45</v>
      </c>
      <c r="G31" s="66">
        <f t="shared" si="9"/>
        <v>151.5011313522308</v>
      </c>
      <c r="H31" s="66">
        <f t="shared" si="11"/>
        <v>100</v>
      </c>
    </row>
    <row r="32" spans="2:8" x14ac:dyDescent="0.25">
      <c r="B32" s="25" t="s">
        <v>146</v>
      </c>
      <c r="C32" s="60">
        <v>4247.13</v>
      </c>
      <c r="D32" s="60">
        <v>6434.45</v>
      </c>
      <c r="E32" s="65">
        <v>6434.45</v>
      </c>
      <c r="F32" s="61">
        <v>6434.45</v>
      </c>
      <c r="G32" s="66">
        <f t="shared" si="9"/>
        <v>151.5011313522308</v>
      </c>
      <c r="H32" s="66">
        <f t="shared" si="11"/>
        <v>100</v>
      </c>
    </row>
    <row r="33" spans="2:8" s="29" customFormat="1" x14ac:dyDescent="0.25">
      <c r="B33" s="47" t="s">
        <v>150</v>
      </c>
      <c r="C33" s="64">
        <f>C34</f>
        <v>2739.64</v>
      </c>
      <c r="D33" s="64">
        <f t="shared" ref="D33:F33" si="14">D34</f>
        <v>1329</v>
      </c>
      <c r="E33" s="64">
        <f t="shared" si="14"/>
        <v>1329</v>
      </c>
      <c r="F33" s="64">
        <f t="shared" si="14"/>
        <v>2935.05</v>
      </c>
      <c r="G33" s="66">
        <f t="shared" si="9"/>
        <v>107.13268896643355</v>
      </c>
      <c r="H33" s="66">
        <f t="shared" si="11"/>
        <v>220.84650112866817</v>
      </c>
    </row>
    <row r="34" spans="2:8" x14ac:dyDescent="0.25">
      <c r="B34" s="25" t="s">
        <v>148</v>
      </c>
      <c r="C34" s="60">
        <v>2739.64</v>
      </c>
      <c r="D34" s="60">
        <v>1329</v>
      </c>
      <c r="E34" s="65">
        <v>1329</v>
      </c>
      <c r="F34" s="61">
        <v>2935.05</v>
      </c>
      <c r="G34" s="66">
        <f t="shared" si="9"/>
        <v>107.13268896643355</v>
      </c>
      <c r="H34" s="66">
        <f t="shared" si="11"/>
        <v>220.84650112866817</v>
      </c>
    </row>
    <row r="35" spans="2:8" s="29" customFormat="1" ht="25.5" x14ac:dyDescent="0.25">
      <c r="B35" s="47" t="s">
        <v>218</v>
      </c>
      <c r="C35" s="64">
        <f>C36</f>
        <v>1760.08</v>
      </c>
      <c r="D35" s="64">
        <f t="shared" ref="D35:F35" si="15">D36</f>
        <v>4000</v>
      </c>
      <c r="E35" s="64">
        <f t="shared" si="15"/>
        <v>4000</v>
      </c>
      <c r="F35" s="64">
        <f t="shared" si="15"/>
        <v>7076.07</v>
      </c>
      <c r="G35" s="66">
        <f t="shared" si="9"/>
        <v>402.03115767465113</v>
      </c>
      <c r="H35" s="66">
        <f t="shared" si="11"/>
        <v>176.90174999999999</v>
      </c>
    </row>
    <row r="36" spans="2:8" ht="38.25" x14ac:dyDescent="0.25">
      <c r="B36" s="25" t="s">
        <v>149</v>
      </c>
      <c r="C36" s="60">
        <v>1760.08</v>
      </c>
      <c r="D36" s="60">
        <v>4000</v>
      </c>
      <c r="E36" s="65">
        <v>4000</v>
      </c>
      <c r="F36" s="61">
        <v>7076.07</v>
      </c>
      <c r="G36" s="66">
        <f t="shared" si="9"/>
        <v>402.03115767465113</v>
      </c>
      <c r="H36" s="66">
        <f t="shared" si="11"/>
        <v>176.90174999999999</v>
      </c>
    </row>
  </sheetData>
  <mergeCells count="1">
    <mergeCell ref="B2:H2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E20" sqref="E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21" t="s">
        <v>47</v>
      </c>
      <c r="C2" s="121"/>
      <c r="D2" s="121"/>
      <c r="E2" s="121"/>
      <c r="F2" s="121"/>
      <c r="G2" s="121"/>
      <c r="H2" s="121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2" t="s">
        <v>7</v>
      </c>
      <c r="C4" s="32" t="s">
        <v>70</v>
      </c>
      <c r="D4" s="32" t="s">
        <v>215</v>
      </c>
      <c r="E4" s="32" t="s">
        <v>48</v>
      </c>
      <c r="F4" s="32" t="s">
        <v>71</v>
      </c>
      <c r="G4" s="32" t="s">
        <v>153</v>
      </c>
      <c r="H4" s="32" t="s">
        <v>154</v>
      </c>
    </row>
    <row r="5" spans="2:8" x14ac:dyDescent="0.25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 t="s">
        <v>18</v>
      </c>
      <c r="H5" s="32" t="s">
        <v>19</v>
      </c>
    </row>
    <row r="6" spans="2:8" ht="15.75" customHeight="1" x14ac:dyDescent="0.25">
      <c r="B6" s="6" t="s">
        <v>36</v>
      </c>
      <c r="C6" s="60">
        <f>C7</f>
        <v>1439659.81</v>
      </c>
      <c r="D6" s="60">
        <f>D7</f>
        <v>1686606.31</v>
      </c>
      <c r="E6" s="60">
        <f t="shared" ref="E6:F6" si="0">E7</f>
        <v>1686606.31</v>
      </c>
      <c r="F6" s="60">
        <f t="shared" si="0"/>
        <v>1689259.47</v>
      </c>
      <c r="G6" s="66">
        <f>F6/C6*100</f>
        <v>117.33740556388803</v>
      </c>
      <c r="H6" s="66">
        <f>F6/E6*100</f>
        <v>100.15730760547194</v>
      </c>
    </row>
    <row r="7" spans="2:8" ht="15.75" customHeight="1" x14ac:dyDescent="0.25">
      <c r="B7" s="6" t="s">
        <v>151</v>
      </c>
      <c r="C7" s="60">
        <f>C8</f>
        <v>1439659.81</v>
      </c>
      <c r="D7" s="60">
        <f>D8</f>
        <v>1686606.31</v>
      </c>
      <c r="E7" s="60">
        <f t="shared" ref="E7:F7" si="1">E8</f>
        <v>1686606.31</v>
      </c>
      <c r="F7" s="60">
        <f t="shared" si="1"/>
        <v>1689259.47</v>
      </c>
      <c r="G7" s="66">
        <f>F7/C7*100</f>
        <v>117.33740556388803</v>
      </c>
      <c r="H7" s="66">
        <f>F7/E7*100</f>
        <v>100.15730760547194</v>
      </c>
    </row>
    <row r="8" spans="2:8" s="55" customFormat="1" x14ac:dyDescent="0.25">
      <c r="B8" s="11" t="s">
        <v>152</v>
      </c>
      <c r="C8" s="62">
        <v>1439659.81</v>
      </c>
      <c r="D8" s="62">
        <v>1686606.31</v>
      </c>
      <c r="E8" s="62">
        <v>1686606.31</v>
      </c>
      <c r="F8" s="63">
        <v>1689259.47</v>
      </c>
      <c r="G8" s="66">
        <f>F8/C8*100</f>
        <v>117.33740556388803</v>
      </c>
      <c r="H8" s="66">
        <f>F8/E8*100</f>
        <v>100.15730760547194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4"/>
  <sheetViews>
    <sheetView workbookViewId="0">
      <selection activeCell="G20" sqref="G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21" t="s">
        <v>66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2:12" ht="15.75" customHeight="1" x14ac:dyDescent="0.25">
      <c r="B3" s="121" t="s">
        <v>39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18" t="s">
        <v>7</v>
      </c>
      <c r="C5" s="119"/>
      <c r="D5" s="119"/>
      <c r="E5" s="119"/>
      <c r="F5" s="120"/>
      <c r="G5" s="33" t="s">
        <v>68</v>
      </c>
      <c r="H5" s="32" t="s">
        <v>51</v>
      </c>
      <c r="I5" s="33" t="s">
        <v>50</v>
      </c>
      <c r="J5" s="33" t="s">
        <v>69</v>
      </c>
      <c r="K5" s="33" t="s">
        <v>16</v>
      </c>
      <c r="L5" s="33" t="s">
        <v>49</v>
      </c>
    </row>
    <row r="6" spans="2:12" x14ac:dyDescent="0.25">
      <c r="B6" s="118">
        <v>1</v>
      </c>
      <c r="C6" s="119"/>
      <c r="D6" s="119"/>
      <c r="E6" s="119"/>
      <c r="F6" s="120"/>
      <c r="G6" s="33">
        <v>2</v>
      </c>
      <c r="H6" s="33">
        <v>3</v>
      </c>
      <c r="I6" s="33">
        <v>4</v>
      </c>
      <c r="J6" s="33">
        <v>5</v>
      </c>
      <c r="K6" s="33" t="s">
        <v>18</v>
      </c>
      <c r="L6" s="33" t="s">
        <v>19</v>
      </c>
    </row>
    <row r="7" spans="2:12" ht="25.5" x14ac:dyDescent="0.25">
      <c r="B7" s="6">
        <v>8</v>
      </c>
      <c r="C7" s="6"/>
      <c r="D7" s="6"/>
      <c r="E7" s="6"/>
      <c r="F7" s="6" t="s">
        <v>9</v>
      </c>
      <c r="G7" s="4"/>
      <c r="H7" s="4"/>
      <c r="I7" s="4"/>
      <c r="J7" s="23"/>
      <c r="K7" s="23"/>
      <c r="L7" s="23"/>
    </row>
    <row r="8" spans="2:12" x14ac:dyDescent="0.25">
      <c r="B8" s="6"/>
      <c r="C8" s="10">
        <v>84</v>
      </c>
      <c r="D8" s="10"/>
      <c r="E8" s="10"/>
      <c r="F8" s="10" t="s">
        <v>14</v>
      </c>
      <c r="G8" s="4"/>
      <c r="H8" s="4"/>
      <c r="I8" s="4"/>
      <c r="J8" s="23"/>
      <c r="K8" s="23"/>
      <c r="L8" s="23"/>
    </row>
    <row r="9" spans="2:12" ht="51" x14ac:dyDescent="0.25">
      <c r="B9" s="7"/>
      <c r="C9" s="7"/>
      <c r="D9" s="7">
        <v>841</v>
      </c>
      <c r="E9" s="7"/>
      <c r="F9" s="24" t="s">
        <v>40</v>
      </c>
      <c r="G9" s="4"/>
      <c r="H9" s="4"/>
      <c r="I9" s="4"/>
      <c r="J9" s="23"/>
      <c r="K9" s="23"/>
      <c r="L9" s="23"/>
    </row>
    <row r="10" spans="2:12" ht="25.5" x14ac:dyDescent="0.25">
      <c r="B10" s="7"/>
      <c r="C10" s="7"/>
      <c r="D10" s="7"/>
      <c r="E10" s="7">
        <v>8413</v>
      </c>
      <c r="F10" s="24" t="s">
        <v>41</v>
      </c>
      <c r="G10" s="4"/>
      <c r="H10" s="4"/>
      <c r="I10" s="4"/>
      <c r="J10" s="23"/>
      <c r="K10" s="23"/>
      <c r="L10" s="23"/>
    </row>
    <row r="11" spans="2:12" ht="25.5" x14ac:dyDescent="0.25">
      <c r="B11" s="9">
        <v>5</v>
      </c>
      <c r="C11" s="9"/>
      <c r="D11" s="9"/>
      <c r="E11" s="9"/>
      <c r="F11" s="16" t="s">
        <v>10</v>
      </c>
      <c r="G11" s="4"/>
      <c r="H11" s="4"/>
      <c r="I11" s="4"/>
      <c r="J11" s="23"/>
      <c r="K11" s="23"/>
      <c r="L11" s="23"/>
    </row>
    <row r="12" spans="2:12" ht="25.5" x14ac:dyDescent="0.25">
      <c r="B12" s="10"/>
      <c r="C12" s="10">
        <v>54</v>
      </c>
      <c r="D12" s="10"/>
      <c r="E12" s="10"/>
      <c r="F12" s="17" t="s">
        <v>15</v>
      </c>
      <c r="G12" s="4"/>
      <c r="H12" s="4"/>
      <c r="I12" s="5"/>
      <c r="J12" s="23"/>
      <c r="K12" s="23"/>
      <c r="L12" s="23"/>
    </row>
    <row r="13" spans="2:12" ht="63.75" x14ac:dyDescent="0.25">
      <c r="B13" s="10"/>
      <c r="C13" s="10"/>
      <c r="D13" s="10">
        <v>541</v>
      </c>
      <c r="E13" s="24"/>
      <c r="F13" s="24" t="s">
        <v>42</v>
      </c>
      <c r="G13" s="4"/>
      <c r="H13" s="4"/>
      <c r="I13" s="5"/>
      <c r="J13" s="23"/>
      <c r="K13" s="23"/>
      <c r="L13" s="23"/>
    </row>
    <row r="14" spans="2:12" ht="38.25" x14ac:dyDescent="0.25">
      <c r="B14" s="10"/>
      <c r="C14" s="10"/>
      <c r="D14" s="10"/>
      <c r="E14" s="24">
        <v>5413</v>
      </c>
      <c r="F14" s="24" t="s">
        <v>43</v>
      </c>
      <c r="G14" s="4"/>
      <c r="H14" s="4"/>
      <c r="I14" s="5"/>
      <c r="J14" s="23"/>
      <c r="K14" s="23"/>
      <c r="L14" s="23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I21"/>
  <sheetViews>
    <sheetView topLeftCell="B1" workbookViewId="0">
      <selection activeCell="C29" sqref="C29"/>
    </sheetView>
  </sheetViews>
  <sheetFormatPr defaultRowHeight="15" x14ac:dyDescent="0.25"/>
  <cols>
    <col min="3" max="3" width="37.7109375" customWidth="1"/>
    <col min="4" max="7" width="25.28515625" customWidth="1"/>
    <col min="8" max="9" width="15.7109375" customWidth="1"/>
  </cols>
  <sheetData>
    <row r="1" spans="3:9" ht="18" x14ac:dyDescent="0.25">
      <c r="C1" s="2"/>
      <c r="D1" s="2"/>
      <c r="E1" s="2"/>
      <c r="F1" s="2"/>
      <c r="G1" s="3"/>
      <c r="H1" s="3"/>
      <c r="I1" s="3"/>
    </row>
    <row r="2" spans="3:9" ht="15.75" customHeight="1" x14ac:dyDescent="0.25">
      <c r="C2" s="121" t="s">
        <v>44</v>
      </c>
      <c r="D2" s="121"/>
      <c r="E2" s="121"/>
      <c r="F2" s="121"/>
      <c r="G2" s="121"/>
      <c r="H2" s="121"/>
      <c r="I2" s="121"/>
    </row>
    <row r="3" spans="3:9" ht="18" x14ac:dyDescent="0.25">
      <c r="C3" s="2"/>
      <c r="D3" s="2"/>
      <c r="E3" s="2"/>
      <c r="F3" s="2"/>
      <c r="G3" s="3"/>
      <c r="H3" s="3"/>
      <c r="I3" s="3"/>
    </row>
    <row r="4" spans="3:9" ht="25.5" x14ac:dyDescent="0.25">
      <c r="C4" s="32" t="s">
        <v>7</v>
      </c>
      <c r="D4" s="32" t="s">
        <v>68</v>
      </c>
      <c r="E4" s="32" t="s">
        <v>51</v>
      </c>
      <c r="F4" s="32" t="s">
        <v>48</v>
      </c>
      <c r="G4" s="32" t="s">
        <v>69</v>
      </c>
      <c r="H4" s="32" t="s">
        <v>16</v>
      </c>
      <c r="I4" s="32" t="s">
        <v>49</v>
      </c>
    </row>
    <row r="5" spans="3:9" x14ac:dyDescent="0.25">
      <c r="C5" s="32">
        <v>1</v>
      </c>
      <c r="D5" s="32">
        <v>2</v>
      </c>
      <c r="E5" s="32">
        <v>3</v>
      </c>
      <c r="F5" s="32">
        <v>4</v>
      </c>
      <c r="G5" s="32">
        <v>5</v>
      </c>
      <c r="H5" s="32" t="s">
        <v>18</v>
      </c>
      <c r="I5" s="32" t="s">
        <v>19</v>
      </c>
    </row>
    <row r="6" spans="3:9" x14ac:dyDescent="0.25">
      <c r="C6" s="6" t="s">
        <v>45</v>
      </c>
      <c r="D6" s="4"/>
      <c r="E6" s="4"/>
      <c r="F6" s="5"/>
      <c r="G6" s="23"/>
      <c r="H6" s="23"/>
      <c r="I6" s="23"/>
    </row>
    <row r="7" spans="3:9" x14ac:dyDescent="0.25">
      <c r="C7" s="6" t="s">
        <v>35</v>
      </c>
      <c r="D7" s="4"/>
      <c r="E7" s="4"/>
      <c r="F7" s="4"/>
      <c r="G7" s="23"/>
      <c r="H7" s="23"/>
      <c r="I7" s="23"/>
    </row>
    <row r="8" spans="3:9" x14ac:dyDescent="0.25">
      <c r="C8" s="27" t="s">
        <v>34</v>
      </c>
      <c r="D8" s="4"/>
      <c r="E8" s="4"/>
      <c r="F8" s="4"/>
      <c r="G8" s="23"/>
      <c r="H8" s="23"/>
      <c r="I8" s="23"/>
    </row>
    <row r="9" spans="3:9" x14ac:dyDescent="0.25">
      <c r="C9" s="26" t="s">
        <v>33</v>
      </c>
      <c r="D9" s="4"/>
      <c r="E9" s="4"/>
      <c r="F9" s="4"/>
      <c r="G9" s="23"/>
      <c r="H9" s="23"/>
      <c r="I9" s="23"/>
    </row>
    <row r="10" spans="3:9" x14ac:dyDescent="0.25">
      <c r="C10" s="6" t="s">
        <v>32</v>
      </c>
      <c r="D10" s="4"/>
      <c r="E10" s="4"/>
      <c r="F10" s="5"/>
      <c r="G10" s="23"/>
      <c r="H10" s="23"/>
      <c r="I10" s="23"/>
    </row>
    <row r="11" spans="3:9" x14ac:dyDescent="0.25">
      <c r="C11" s="25" t="s">
        <v>31</v>
      </c>
      <c r="D11" s="4"/>
      <c r="E11" s="4"/>
      <c r="F11" s="5"/>
      <c r="G11" s="23"/>
      <c r="H11" s="23"/>
      <c r="I11" s="23"/>
    </row>
    <row r="12" spans="3:9" x14ac:dyDescent="0.25">
      <c r="C12" s="6" t="s">
        <v>30</v>
      </c>
      <c r="D12" s="4"/>
      <c r="E12" s="4"/>
      <c r="F12" s="5"/>
      <c r="G12" s="23"/>
      <c r="H12" s="23"/>
      <c r="I12" s="23"/>
    </row>
    <row r="13" spans="3:9" x14ac:dyDescent="0.25">
      <c r="C13" s="25" t="s">
        <v>29</v>
      </c>
      <c r="D13" s="4"/>
      <c r="E13" s="4"/>
      <c r="F13" s="5"/>
      <c r="G13" s="23"/>
      <c r="H13" s="23"/>
      <c r="I13" s="23"/>
    </row>
    <row r="14" spans="3:9" ht="15.75" customHeight="1" x14ac:dyDescent="0.25">
      <c r="C14" s="6" t="s">
        <v>46</v>
      </c>
      <c r="D14" s="4"/>
      <c r="E14" s="4"/>
      <c r="F14" s="5"/>
      <c r="G14" s="23"/>
      <c r="H14" s="23"/>
      <c r="I14" s="23"/>
    </row>
    <row r="15" spans="3:9" ht="15.75" customHeight="1" x14ac:dyDescent="0.25">
      <c r="C15" s="6" t="s">
        <v>35</v>
      </c>
      <c r="D15" s="4"/>
      <c r="E15" s="4"/>
      <c r="F15" s="4"/>
      <c r="G15" s="23"/>
      <c r="H15" s="23"/>
      <c r="I15" s="23"/>
    </row>
    <row r="16" spans="3:9" x14ac:dyDescent="0.25">
      <c r="C16" s="27" t="s">
        <v>34</v>
      </c>
      <c r="D16" s="4"/>
      <c r="E16" s="4"/>
      <c r="F16" s="4"/>
      <c r="G16" s="23"/>
      <c r="H16" s="23"/>
      <c r="I16" s="23"/>
    </row>
    <row r="17" spans="3:9" x14ac:dyDescent="0.25">
      <c r="C17" s="26" t="s">
        <v>33</v>
      </c>
      <c r="D17" s="4"/>
      <c r="E17" s="4"/>
      <c r="F17" s="4"/>
      <c r="G17" s="23"/>
      <c r="H17" s="23"/>
      <c r="I17" s="23"/>
    </row>
    <row r="18" spans="3:9" x14ac:dyDescent="0.25">
      <c r="C18" s="6" t="s">
        <v>32</v>
      </c>
      <c r="D18" s="4"/>
      <c r="E18" s="4"/>
      <c r="F18" s="5"/>
      <c r="G18" s="23"/>
      <c r="H18" s="23"/>
      <c r="I18" s="23"/>
    </row>
    <row r="19" spans="3:9" x14ac:dyDescent="0.25">
      <c r="C19" s="25" t="s">
        <v>31</v>
      </c>
      <c r="D19" s="4"/>
      <c r="E19" s="4"/>
      <c r="F19" s="5"/>
      <c r="G19" s="23"/>
      <c r="H19" s="23"/>
      <c r="I19" s="23"/>
    </row>
    <row r="20" spans="3:9" x14ac:dyDescent="0.25">
      <c r="C20" s="6" t="s">
        <v>30</v>
      </c>
      <c r="D20" s="4"/>
      <c r="E20" s="4"/>
      <c r="F20" s="5"/>
      <c r="G20" s="23"/>
      <c r="H20" s="23"/>
      <c r="I20" s="23"/>
    </row>
    <row r="21" spans="3:9" x14ac:dyDescent="0.25">
      <c r="C21" s="25" t="s">
        <v>29</v>
      </c>
      <c r="D21" s="4"/>
      <c r="E21" s="4"/>
      <c r="F21" s="5"/>
      <c r="G21" s="23"/>
      <c r="H21" s="23"/>
      <c r="I21" s="23"/>
    </row>
  </sheetData>
  <mergeCells count="1">
    <mergeCell ref="C2:I2"/>
  </mergeCells>
  <pageMargins left="0.7" right="0.7" top="0.75" bottom="0.75" header="0.3" footer="0.3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32"/>
  <sheetViews>
    <sheetView workbookViewId="0">
      <selection activeCell="I3" sqref="I3"/>
    </sheetView>
  </sheetViews>
  <sheetFormatPr defaultRowHeight="15" x14ac:dyDescent="0.25"/>
  <cols>
    <col min="2" max="2" width="55.85546875" style="57" customWidth="1"/>
    <col min="3" max="3" width="8.42578125" hidden="1" customWidth="1"/>
    <col min="4" max="4" width="23.42578125" hidden="1" customWidth="1"/>
    <col min="5" max="5" width="37.42578125" hidden="1" customWidth="1"/>
    <col min="6" max="7" width="37.42578125" style="53" customWidth="1"/>
    <col min="8" max="10" width="25.28515625" style="53" customWidth="1"/>
    <col min="11" max="11" width="15.7109375" customWidth="1"/>
  </cols>
  <sheetData>
    <row r="1" spans="2:11" ht="18" x14ac:dyDescent="0.25">
      <c r="C1" s="2"/>
      <c r="D1" s="2"/>
      <c r="E1" s="2"/>
      <c r="F1" s="50"/>
      <c r="G1" s="50"/>
      <c r="H1" s="50"/>
      <c r="I1" s="50"/>
      <c r="J1" s="50"/>
      <c r="K1" s="3"/>
    </row>
    <row r="2" spans="2:11" ht="18" customHeight="1" x14ac:dyDescent="0.25">
      <c r="B2" s="121" t="s">
        <v>11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2:11" ht="18" x14ac:dyDescent="0.25">
      <c r="C3" s="2"/>
      <c r="D3" s="2"/>
      <c r="E3" s="2"/>
      <c r="F3" s="50"/>
      <c r="G3" s="50"/>
      <c r="H3" s="50"/>
      <c r="I3" s="50"/>
      <c r="J3" s="51"/>
    </row>
    <row r="4" spans="2:11" ht="15.75" x14ac:dyDescent="0.25">
      <c r="B4" s="123" t="s">
        <v>67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2:11" ht="15.75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2:11" ht="25.5" x14ac:dyDescent="0.25">
      <c r="B6" s="118" t="s">
        <v>7</v>
      </c>
      <c r="C6" s="119"/>
      <c r="D6" s="119"/>
      <c r="E6" s="120"/>
      <c r="F6" s="32" t="s">
        <v>215</v>
      </c>
      <c r="G6" s="32" t="s">
        <v>48</v>
      </c>
      <c r="H6" s="32" t="s">
        <v>219</v>
      </c>
      <c r="I6" s="32" t="s">
        <v>154</v>
      </c>
      <c r="J6" s="49"/>
      <c r="K6" s="49"/>
    </row>
    <row r="7" spans="2:11" x14ac:dyDescent="0.25">
      <c r="B7" s="124">
        <v>1</v>
      </c>
      <c r="C7" s="125"/>
      <c r="D7" s="125"/>
      <c r="E7" s="126"/>
      <c r="F7" s="75">
        <v>2</v>
      </c>
      <c r="G7" s="75">
        <v>3</v>
      </c>
      <c r="H7" s="75">
        <v>4</v>
      </c>
      <c r="I7" s="75" t="s">
        <v>155</v>
      </c>
      <c r="J7"/>
    </row>
    <row r="8" spans="2:11" ht="26.25" x14ac:dyDescent="0.25">
      <c r="B8" s="83" t="s">
        <v>156</v>
      </c>
      <c r="C8" s="45"/>
      <c r="D8" s="45"/>
      <c r="E8" s="45"/>
      <c r="F8" s="76">
        <v>1578414.49</v>
      </c>
      <c r="G8" s="76">
        <v>1578414.49</v>
      </c>
      <c r="H8" s="76">
        <v>1581203.68</v>
      </c>
      <c r="I8" s="89">
        <v>100.18</v>
      </c>
      <c r="J8"/>
    </row>
    <row r="9" spans="2:11" x14ac:dyDescent="0.25">
      <c r="B9" s="84" t="s">
        <v>157</v>
      </c>
      <c r="C9" s="45"/>
      <c r="D9" s="45"/>
      <c r="E9" s="45"/>
      <c r="F9" s="76">
        <v>1578414.49</v>
      </c>
      <c r="G9" s="76">
        <v>1578414.49</v>
      </c>
      <c r="H9" s="76">
        <v>1581203.68</v>
      </c>
      <c r="I9" s="89">
        <v>100.18</v>
      </c>
      <c r="J9"/>
    </row>
    <row r="10" spans="2:11" x14ac:dyDescent="0.25">
      <c r="B10" s="85" t="s">
        <v>158</v>
      </c>
      <c r="C10" s="45"/>
      <c r="D10" s="45"/>
      <c r="E10" s="45"/>
      <c r="F10" s="76">
        <v>187980</v>
      </c>
      <c r="G10" s="76">
        <v>187980</v>
      </c>
      <c r="H10" s="76">
        <v>187147.83</v>
      </c>
      <c r="I10" s="89">
        <v>99.56</v>
      </c>
      <c r="J10"/>
    </row>
    <row r="11" spans="2:11" x14ac:dyDescent="0.25">
      <c r="B11" s="86" t="s">
        <v>159</v>
      </c>
      <c r="C11" s="45"/>
      <c r="D11" s="45"/>
      <c r="E11" s="45"/>
      <c r="F11" s="76">
        <v>76545</v>
      </c>
      <c r="G11" s="76">
        <v>76545</v>
      </c>
      <c r="H11" s="76">
        <v>76545</v>
      </c>
      <c r="I11" s="89">
        <v>100</v>
      </c>
      <c r="J11"/>
    </row>
    <row r="12" spans="2:11" s="22" customFormat="1" ht="12.75" x14ac:dyDescent="0.2">
      <c r="B12" s="87" t="s">
        <v>160</v>
      </c>
      <c r="C12" s="77"/>
      <c r="D12" s="77"/>
      <c r="E12" s="77"/>
      <c r="F12" s="78"/>
      <c r="G12" s="78"/>
      <c r="H12" s="79">
        <v>76545</v>
      </c>
      <c r="I12" s="89"/>
    </row>
    <row r="13" spans="2:11" x14ac:dyDescent="0.25">
      <c r="B13" s="86" t="s">
        <v>161</v>
      </c>
      <c r="C13" s="45"/>
      <c r="D13" s="45"/>
      <c r="E13" s="45"/>
      <c r="F13" s="76">
        <v>87255</v>
      </c>
      <c r="G13" s="76">
        <v>87255</v>
      </c>
      <c r="H13" s="76">
        <v>86467.89</v>
      </c>
      <c r="I13" s="89">
        <v>99.1</v>
      </c>
      <c r="J13"/>
    </row>
    <row r="14" spans="2:11" x14ac:dyDescent="0.25">
      <c r="B14" s="87" t="s">
        <v>162</v>
      </c>
      <c r="C14" s="45"/>
      <c r="D14" s="45"/>
      <c r="E14" s="45"/>
      <c r="F14" s="78"/>
      <c r="G14" s="78"/>
      <c r="H14" s="79">
        <v>40000</v>
      </c>
      <c r="I14" s="89"/>
      <c r="J14"/>
    </row>
    <row r="15" spans="2:11" x14ac:dyDescent="0.25">
      <c r="B15" s="87" t="s">
        <v>163</v>
      </c>
      <c r="C15" s="45"/>
      <c r="D15" s="45"/>
      <c r="E15" s="45"/>
      <c r="F15" s="78"/>
      <c r="G15" s="78"/>
      <c r="H15" s="79">
        <v>43272</v>
      </c>
      <c r="I15" s="89"/>
      <c r="J15"/>
    </row>
    <row r="16" spans="2:11" x14ac:dyDescent="0.25">
      <c r="B16" s="87" t="s">
        <v>164</v>
      </c>
      <c r="C16" s="45"/>
      <c r="D16" s="45"/>
      <c r="E16" s="45"/>
      <c r="F16" s="78"/>
      <c r="G16" s="78"/>
      <c r="H16" s="79">
        <v>1382</v>
      </c>
      <c r="I16" s="89"/>
      <c r="J16"/>
    </row>
    <row r="17" spans="2:10" ht="26.25" x14ac:dyDescent="0.25">
      <c r="B17" s="87" t="s">
        <v>165</v>
      </c>
      <c r="C17" s="45"/>
      <c r="D17" s="45"/>
      <c r="E17" s="45"/>
      <c r="F17" s="78"/>
      <c r="G17" s="78"/>
      <c r="H17" s="79">
        <v>1813.89</v>
      </c>
      <c r="I17" s="89"/>
      <c r="J17"/>
    </row>
    <row r="18" spans="2:10" ht="26.25" x14ac:dyDescent="0.25">
      <c r="B18" s="86" t="s">
        <v>166</v>
      </c>
      <c r="C18" s="45"/>
      <c r="D18" s="45"/>
      <c r="E18" s="45"/>
      <c r="F18" s="76">
        <v>24180</v>
      </c>
      <c r="G18" s="76">
        <v>24180</v>
      </c>
      <c r="H18" s="76">
        <v>24134.94</v>
      </c>
      <c r="I18" s="89">
        <v>99.81</v>
      </c>
      <c r="J18"/>
    </row>
    <row r="19" spans="2:10" x14ac:dyDescent="0.25">
      <c r="B19" s="87" t="s">
        <v>167</v>
      </c>
      <c r="C19" s="45"/>
      <c r="D19" s="45"/>
      <c r="E19" s="45"/>
      <c r="F19" s="78"/>
      <c r="G19" s="78"/>
      <c r="H19" s="79">
        <v>24134.94</v>
      </c>
      <c r="I19" s="89"/>
      <c r="J19"/>
    </row>
    <row r="20" spans="2:10" x14ac:dyDescent="0.25">
      <c r="B20" s="85" t="s">
        <v>168</v>
      </c>
      <c r="C20" s="45"/>
      <c r="D20" s="45"/>
      <c r="E20" s="45"/>
      <c r="F20" s="76">
        <v>50000</v>
      </c>
      <c r="G20" s="76">
        <v>50000</v>
      </c>
      <c r="H20" s="76">
        <v>50000</v>
      </c>
      <c r="I20" s="89">
        <v>100</v>
      </c>
      <c r="J20"/>
    </row>
    <row r="21" spans="2:10" s="45" customFormat="1" x14ac:dyDescent="0.25">
      <c r="B21" s="86" t="s">
        <v>159</v>
      </c>
      <c r="F21" s="76">
        <v>50000</v>
      </c>
      <c r="G21" s="76">
        <v>50000</v>
      </c>
      <c r="H21" s="76">
        <v>50000</v>
      </c>
      <c r="I21" s="89">
        <v>100</v>
      </c>
    </row>
    <row r="22" spans="2:10" x14ac:dyDescent="0.25">
      <c r="B22" s="87" t="s">
        <v>160</v>
      </c>
      <c r="C22" s="45"/>
      <c r="D22" s="45"/>
      <c r="E22" s="45"/>
      <c r="F22" s="78"/>
      <c r="G22" s="78"/>
      <c r="H22" s="79">
        <v>50000</v>
      </c>
      <c r="I22" s="89"/>
      <c r="J22"/>
    </row>
    <row r="23" spans="2:10" x14ac:dyDescent="0.25">
      <c r="B23" s="85" t="s">
        <v>169</v>
      </c>
      <c r="C23" s="45"/>
      <c r="D23" s="45"/>
      <c r="E23" s="45"/>
      <c r="F23" s="76">
        <v>3683</v>
      </c>
      <c r="G23" s="76">
        <v>3683</v>
      </c>
      <c r="H23" s="76">
        <v>3689.48</v>
      </c>
      <c r="I23" s="89">
        <v>100.18</v>
      </c>
      <c r="J23"/>
    </row>
    <row r="24" spans="2:10" x14ac:dyDescent="0.25">
      <c r="B24" s="86" t="s">
        <v>170</v>
      </c>
      <c r="C24" s="45"/>
      <c r="D24" s="45"/>
      <c r="E24" s="45"/>
      <c r="F24" s="76">
        <v>13</v>
      </c>
      <c r="G24" s="76">
        <v>13</v>
      </c>
      <c r="H24" s="80">
        <v>18.45</v>
      </c>
      <c r="I24" s="89">
        <v>141.91999999999999</v>
      </c>
      <c r="J24"/>
    </row>
    <row r="25" spans="2:10" x14ac:dyDescent="0.25">
      <c r="B25" s="87" t="s">
        <v>171</v>
      </c>
      <c r="C25" s="45"/>
      <c r="D25" s="45"/>
      <c r="E25" s="45"/>
      <c r="F25" s="78"/>
      <c r="G25" s="78"/>
      <c r="H25" s="81">
        <v>18.45</v>
      </c>
      <c r="I25" s="89"/>
      <c r="J25"/>
    </row>
    <row r="26" spans="2:10" ht="26.25" x14ac:dyDescent="0.25">
      <c r="B26" s="86" t="s">
        <v>166</v>
      </c>
      <c r="C26" s="45"/>
      <c r="D26" s="45"/>
      <c r="E26" s="45"/>
      <c r="F26" s="76">
        <v>3670</v>
      </c>
      <c r="G26" s="76">
        <v>3670</v>
      </c>
      <c r="H26" s="76">
        <v>3671.03</v>
      </c>
      <c r="I26" s="89">
        <v>100.03</v>
      </c>
      <c r="J26"/>
    </row>
    <row r="27" spans="2:10" x14ac:dyDescent="0.25">
      <c r="B27" s="87" t="s">
        <v>172</v>
      </c>
      <c r="C27" s="45"/>
      <c r="D27" s="45"/>
      <c r="E27" s="45"/>
      <c r="F27" s="78"/>
      <c r="G27" s="78"/>
      <c r="H27" s="79">
        <v>1122.77</v>
      </c>
      <c r="I27" s="89"/>
      <c r="J27"/>
    </row>
    <row r="28" spans="2:10" x14ac:dyDescent="0.25">
      <c r="B28" s="87" t="s">
        <v>173</v>
      </c>
      <c r="C28" s="45"/>
      <c r="D28" s="45"/>
      <c r="E28" s="45"/>
      <c r="F28" s="78"/>
      <c r="G28" s="78"/>
      <c r="H28" s="79">
        <v>1235.32</v>
      </c>
      <c r="I28" s="89"/>
      <c r="J28"/>
    </row>
    <row r="29" spans="2:10" x14ac:dyDescent="0.25">
      <c r="B29" s="87" t="s">
        <v>174</v>
      </c>
      <c r="C29" s="45"/>
      <c r="D29" s="45"/>
      <c r="E29" s="45"/>
      <c r="F29" s="78"/>
      <c r="G29" s="78"/>
      <c r="H29" s="79">
        <v>1312.94</v>
      </c>
      <c r="I29" s="89"/>
      <c r="J29"/>
    </row>
    <row r="30" spans="2:10" ht="26.25" x14ac:dyDescent="0.25">
      <c r="B30" s="85" t="s">
        <v>175</v>
      </c>
      <c r="C30" s="45"/>
      <c r="D30" s="45"/>
      <c r="E30" s="45"/>
      <c r="F30" s="76">
        <v>848830.37</v>
      </c>
      <c r="G30" s="76">
        <v>848830.37</v>
      </c>
      <c r="H30" s="76">
        <v>847763.13</v>
      </c>
      <c r="I30" s="89">
        <v>99.87</v>
      </c>
      <c r="J30"/>
    </row>
    <row r="31" spans="2:10" x14ac:dyDescent="0.25">
      <c r="B31" s="86" t="s">
        <v>159</v>
      </c>
      <c r="C31" s="45"/>
      <c r="D31" s="45"/>
      <c r="E31" s="45"/>
      <c r="F31" s="76">
        <v>511177.8</v>
      </c>
      <c r="G31" s="76">
        <v>511177.8</v>
      </c>
      <c r="H31" s="76">
        <v>524667.97</v>
      </c>
      <c r="I31" s="89">
        <v>102.64</v>
      </c>
      <c r="J31"/>
    </row>
    <row r="32" spans="2:10" x14ac:dyDescent="0.25">
      <c r="B32" s="87" t="s">
        <v>160</v>
      </c>
      <c r="C32" s="45"/>
      <c r="D32" s="45"/>
      <c r="E32" s="45"/>
      <c r="F32" s="78"/>
      <c r="G32" s="78"/>
      <c r="H32" s="79">
        <v>264983.42</v>
      </c>
      <c r="I32" s="89"/>
      <c r="J32"/>
    </row>
    <row r="33" spans="2:10" x14ac:dyDescent="0.25">
      <c r="B33" s="87" t="s">
        <v>176</v>
      </c>
      <c r="C33" s="45"/>
      <c r="D33" s="45"/>
      <c r="E33" s="45"/>
      <c r="F33" s="78"/>
      <c r="G33" s="78"/>
      <c r="H33" s="79">
        <v>124292.32</v>
      </c>
      <c r="I33" s="89"/>
      <c r="J33"/>
    </row>
    <row r="34" spans="2:10" x14ac:dyDescent="0.25">
      <c r="B34" s="87" t="s">
        <v>177</v>
      </c>
      <c r="C34" s="45"/>
      <c r="D34" s="45"/>
      <c r="E34" s="45"/>
      <c r="F34" s="78"/>
      <c r="G34" s="78"/>
      <c r="H34" s="79">
        <v>53065.1</v>
      </c>
      <c r="I34" s="89"/>
      <c r="J34"/>
    </row>
    <row r="35" spans="2:10" x14ac:dyDescent="0.25">
      <c r="B35" s="87" t="s">
        <v>178</v>
      </c>
      <c r="C35" s="45"/>
      <c r="D35" s="45"/>
      <c r="E35" s="45"/>
      <c r="F35" s="78"/>
      <c r="G35" s="78"/>
      <c r="H35" s="79">
        <v>82327.13</v>
      </c>
      <c r="I35" s="89"/>
      <c r="J35"/>
    </row>
    <row r="36" spans="2:10" x14ac:dyDescent="0.25">
      <c r="B36" s="86" t="s">
        <v>161</v>
      </c>
      <c r="C36" s="45"/>
      <c r="D36" s="45"/>
      <c r="E36" s="45"/>
      <c r="F36" s="76">
        <v>321422.57</v>
      </c>
      <c r="G36" s="76">
        <v>321422.57</v>
      </c>
      <c r="H36" s="76">
        <v>307258.48</v>
      </c>
      <c r="I36" s="89">
        <v>95.59</v>
      </c>
      <c r="J36"/>
    </row>
    <row r="37" spans="2:10" x14ac:dyDescent="0.25">
      <c r="B37" s="87" t="s">
        <v>179</v>
      </c>
      <c r="C37" s="45"/>
      <c r="D37" s="45"/>
      <c r="E37" s="45"/>
      <c r="F37" s="78"/>
      <c r="G37" s="78"/>
      <c r="H37" s="79">
        <v>2154.44</v>
      </c>
      <c r="I37" s="89"/>
      <c r="J37"/>
    </row>
    <row r="38" spans="2:10" ht="26.25" x14ac:dyDescent="0.25">
      <c r="B38" s="87" t="s">
        <v>180</v>
      </c>
      <c r="C38" s="45"/>
      <c r="D38" s="45"/>
      <c r="E38" s="45"/>
      <c r="F38" s="78"/>
      <c r="G38" s="78"/>
      <c r="H38" s="79">
        <v>39876.78</v>
      </c>
      <c r="I38" s="89"/>
      <c r="J38"/>
    </row>
    <row r="39" spans="2:10" x14ac:dyDescent="0.25">
      <c r="B39" s="87" t="s">
        <v>181</v>
      </c>
      <c r="C39" s="45"/>
      <c r="D39" s="45"/>
      <c r="E39" s="45"/>
      <c r="F39" s="78"/>
      <c r="G39" s="78"/>
      <c r="H39" s="79">
        <v>1513.25</v>
      </c>
      <c r="I39" s="89"/>
      <c r="J39"/>
    </row>
    <row r="40" spans="2:10" x14ac:dyDescent="0.25">
      <c r="B40" s="87" t="s">
        <v>182</v>
      </c>
      <c r="C40" s="45"/>
      <c r="D40" s="45"/>
      <c r="E40" s="45"/>
      <c r="F40" s="78"/>
      <c r="G40" s="78"/>
      <c r="H40" s="79">
        <v>256.39999999999998</v>
      </c>
      <c r="I40" s="89"/>
      <c r="J40"/>
    </row>
    <row r="41" spans="2:10" x14ac:dyDescent="0.25">
      <c r="B41" s="87" t="s">
        <v>183</v>
      </c>
      <c r="C41" s="45"/>
      <c r="D41" s="45"/>
      <c r="E41" s="45"/>
      <c r="F41" s="78"/>
      <c r="G41" s="78"/>
      <c r="H41" s="79">
        <v>21325.09</v>
      </c>
      <c r="I41" s="89"/>
      <c r="J41"/>
    </row>
    <row r="42" spans="2:10" x14ac:dyDescent="0.25">
      <c r="B42" s="87" t="s">
        <v>162</v>
      </c>
      <c r="C42" s="45"/>
      <c r="D42" s="45"/>
      <c r="E42" s="45"/>
      <c r="F42" s="78"/>
      <c r="G42" s="78"/>
      <c r="H42" s="79">
        <v>70430.55</v>
      </c>
      <c r="I42" s="89"/>
      <c r="J42"/>
    </row>
    <row r="43" spans="2:10" x14ac:dyDescent="0.25">
      <c r="B43" s="87" t="s">
        <v>163</v>
      </c>
      <c r="C43" s="45"/>
      <c r="D43" s="45"/>
      <c r="E43" s="45"/>
      <c r="F43" s="78"/>
      <c r="G43" s="78"/>
      <c r="H43" s="79">
        <v>25490.33</v>
      </c>
      <c r="I43" s="89"/>
      <c r="J43"/>
    </row>
    <row r="44" spans="2:10" ht="26.25" x14ac:dyDescent="0.25">
      <c r="B44" s="87" t="s">
        <v>184</v>
      </c>
      <c r="C44" s="45"/>
      <c r="D44" s="45"/>
      <c r="E44" s="45"/>
      <c r="F44" s="78"/>
      <c r="G44" s="78"/>
      <c r="H44" s="79">
        <v>11693.82</v>
      </c>
      <c r="I44" s="89"/>
      <c r="J44"/>
    </row>
    <row r="45" spans="2:10" x14ac:dyDescent="0.25">
      <c r="B45" s="87" t="s">
        <v>185</v>
      </c>
      <c r="C45" s="45"/>
      <c r="D45" s="45"/>
      <c r="E45" s="45"/>
      <c r="F45" s="78"/>
      <c r="G45" s="78"/>
      <c r="H45" s="79">
        <v>4084.06</v>
      </c>
      <c r="I45" s="89"/>
      <c r="J45"/>
    </row>
    <row r="46" spans="2:10" x14ac:dyDescent="0.25">
      <c r="B46" s="87" t="s">
        <v>186</v>
      </c>
      <c r="C46" s="45"/>
      <c r="D46" s="45"/>
      <c r="E46" s="45"/>
      <c r="F46" s="78"/>
      <c r="G46" s="78"/>
      <c r="H46" s="81">
        <v>217.01</v>
      </c>
      <c r="I46" s="89"/>
      <c r="J46"/>
    </row>
    <row r="47" spans="2:10" x14ac:dyDescent="0.25">
      <c r="B47" s="87" t="s">
        <v>187</v>
      </c>
      <c r="C47" s="45"/>
      <c r="D47" s="45"/>
      <c r="E47" s="45"/>
      <c r="F47" s="78"/>
      <c r="G47" s="78"/>
      <c r="H47" s="79">
        <v>5799.4</v>
      </c>
      <c r="I47" s="89"/>
      <c r="J47"/>
    </row>
    <row r="48" spans="2:10" x14ac:dyDescent="0.25">
      <c r="B48" s="87" t="s">
        <v>188</v>
      </c>
      <c r="C48" s="45"/>
      <c r="D48" s="45"/>
      <c r="E48" s="45"/>
      <c r="F48" s="78"/>
      <c r="G48" s="78"/>
      <c r="H48" s="79">
        <v>38342.269999999997</v>
      </c>
      <c r="I48" s="89"/>
      <c r="J48"/>
    </row>
    <row r="49" spans="2:10" x14ac:dyDescent="0.25">
      <c r="B49" s="87" t="s">
        <v>189</v>
      </c>
      <c r="C49" s="45"/>
      <c r="D49" s="45"/>
      <c r="E49" s="45"/>
      <c r="F49" s="78"/>
      <c r="G49" s="78"/>
      <c r="H49" s="81">
        <v>371.65</v>
      </c>
      <c r="I49" s="89"/>
      <c r="J49"/>
    </row>
    <row r="50" spans="2:10" x14ac:dyDescent="0.25">
      <c r="B50" s="87" t="s">
        <v>190</v>
      </c>
      <c r="C50" s="45"/>
      <c r="D50" s="45"/>
      <c r="E50" s="45"/>
      <c r="F50" s="78"/>
      <c r="G50" s="78"/>
      <c r="H50" s="79">
        <v>43319.63</v>
      </c>
      <c r="I50" s="89"/>
      <c r="J50"/>
    </row>
    <row r="51" spans="2:10" x14ac:dyDescent="0.25">
      <c r="B51" s="87" t="s">
        <v>191</v>
      </c>
      <c r="C51" s="45"/>
      <c r="D51" s="45"/>
      <c r="E51" s="45"/>
      <c r="F51" s="78"/>
      <c r="G51" s="78"/>
      <c r="H51" s="79">
        <v>7777.16</v>
      </c>
      <c r="I51" s="89"/>
      <c r="J51"/>
    </row>
    <row r="52" spans="2:10" x14ac:dyDescent="0.25">
      <c r="B52" s="87" t="s">
        <v>192</v>
      </c>
      <c r="C52" s="45"/>
      <c r="D52" s="45"/>
      <c r="E52" s="45"/>
      <c r="F52" s="78"/>
      <c r="G52" s="78"/>
      <c r="H52" s="79">
        <v>4667</v>
      </c>
      <c r="I52" s="89"/>
      <c r="J52"/>
    </row>
    <row r="53" spans="2:10" x14ac:dyDescent="0.25">
      <c r="B53" s="87" t="s">
        <v>164</v>
      </c>
      <c r="C53" s="45"/>
      <c r="D53" s="45"/>
      <c r="E53" s="45"/>
      <c r="F53" s="78"/>
      <c r="G53" s="78"/>
      <c r="H53" s="79">
        <v>18236.7</v>
      </c>
      <c r="I53" s="89"/>
      <c r="J53"/>
    </row>
    <row r="54" spans="2:10" x14ac:dyDescent="0.25">
      <c r="B54" s="87" t="s">
        <v>193</v>
      </c>
      <c r="C54" s="45"/>
      <c r="D54" s="45"/>
      <c r="E54" s="45"/>
      <c r="F54" s="78"/>
      <c r="G54" s="78"/>
      <c r="H54" s="79">
        <v>6291.7</v>
      </c>
      <c r="I54" s="89"/>
      <c r="J54"/>
    </row>
    <row r="55" spans="2:10" x14ac:dyDescent="0.25">
      <c r="B55" s="87" t="s">
        <v>194</v>
      </c>
      <c r="C55" s="45"/>
      <c r="D55" s="45"/>
      <c r="E55" s="45"/>
      <c r="F55" s="78"/>
      <c r="G55" s="78"/>
      <c r="H55" s="79">
        <v>4993.72</v>
      </c>
      <c r="I55" s="89"/>
      <c r="J55"/>
    </row>
    <row r="56" spans="2:10" x14ac:dyDescent="0.25">
      <c r="B56" s="87" t="s">
        <v>195</v>
      </c>
      <c r="C56" s="45"/>
      <c r="D56" s="45"/>
      <c r="E56" s="45"/>
      <c r="F56" s="78"/>
      <c r="G56" s="78"/>
      <c r="H56" s="81">
        <v>8.9600000000000009</v>
      </c>
      <c r="I56" s="89"/>
      <c r="J56"/>
    </row>
    <row r="57" spans="2:10" x14ac:dyDescent="0.25">
      <c r="B57" s="87" t="s">
        <v>196</v>
      </c>
      <c r="C57" s="45"/>
      <c r="D57" s="45"/>
      <c r="E57" s="45"/>
      <c r="F57" s="78"/>
      <c r="G57" s="78"/>
      <c r="H57" s="81">
        <v>408.56</v>
      </c>
      <c r="I57" s="89"/>
      <c r="J57"/>
    </row>
    <row r="58" spans="2:10" x14ac:dyDescent="0.25">
      <c r="B58" s="86" t="s">
        <v>170</v>
      </c>
      <c r="C58" s="45"/>
      <c r="D58" s="45"/>
      <c r="E58" s="45"/>
      <c r="F58" s="76">
        <v>620</v>
      </c>
      <c r="G58" s="76">
        <v>620</v>
      </c>
      <c r="H58" s="80">
        <v>590.79</v>
      </c>
      <c r="I58" s="89">
        <v>95.29</v>
      </c>
      <c r="J58"/>
    </row>
    <row r="59" spans="2:10" x14ac:dyDescent="0.25">
      <c r="B59" s="87" t="s">
        <v>171</v>
      </c>
      <c r="C59" s="45"/>
      <c r="D59" s="45"/>
      <c r="E59" s="45"/>
      <c r="F59" s="78"/>
      <c r="G59" s="78"/>
      <c r="H59" s="81">
        <v>573.41</v>
      </c>
      <c r="I59" s="89"/>
      <c r="J59"/>
    </row>
    <row r="60" spans="2:10" x14ac:dyDescent="0.25">
      <c r="B60" s="87" t="s">
        <v>197</v>
      </c>
      <c r="C60" s="45"/>
      <c r="D60" s="45"/>
      <c r="E60" s="45"/>
      <c r="F60" s="78"/>
      <c r="G60" s="78"/>
      <c r="H60" s="81">
        <v>17.38</v>
      </c>
      <c r="I60" s="89"/>
      <c r="J60"/>
    </row>
    <row r="61" spans="2:10" ht="26.25" x14ac:dyDescent="0.25">
      <c r="B61" s="86" t="s">
        <v>198</v>
      </c>
      <c r="C61" s="45"/>
      <c r="D61" s="45"/>
      <c r="E61" s="45"/>
      <c r="F61" s="76">
        <v>6000</v>
      </c>
      <c r="G61" s="76">
        <v>6000</v>
      </c>
      <c r="H61" s="76">
        <v>5713.65</v>
      </c>
      <c r="I61" s="89">
        <v>95.23</v>
      </c>
      <c r="J61"/>
    </row>
    <row r="62" spans="2:10" x14ac:dyDescent="0.25">
      <c r="B62" s="87" t="s">
        <v>199</v>
      </c>
      <c r="C62" s="45"/>
      <c r="D62" s="45"/>
      <c r="E62" s="45"/>
      <c r="F62" s="78"/>
      <c r="G62" s="78"/>
      <c r="H62" s="79">
        <v>5713.65</v>
      </c>
      <c r="I62" s="89"/>
      <c r="J62"/>
    </row>
    <row r="63" spans="2:10" ht="26.25" x14ac:dyDescent="0.25">
      <c r="B63" s="86" t="s">
        <v>166</v>
      </c>
      <c r="C63" s="45"/>
      <c r="D63" s="45"/>
      <c r="E63" s="45"/>
      <c r="F63" s="76">
        <v>9610</v>
      </c>
      <c r="G63" s="76">
        <v>9610</v>
      </c>
      <c r="H63" s="76">
        <v>9532.24</v>
      </c>
      <c r="I63" s="89">
        <v>99.19</v>
      </c>
      <c r="J63"/>
    </row>
    <row r="64" spans="2:10" x14ac:dyDescent="0.25">
      <c r="B64" s="87" t="s">
        <v>173</v>
      </c>
      <c r="C64" s="45"/>
      <c r="D64" s="45"/>
      <c r="E64" s="45"/>
      <c r="F64" s="78"/>
      <c r="G64" s="78"/>
      <c r="H64" s="79">
        <v>3051.78</v>
      </c>
      <c r="I64" s="89"/>
      <c r="J64"/>
    </row>
    <row r="65" spans="2:10" x14ac:dyDescent="0.25">
      <c r="B65" s="87" t="s">
        <v>200</v>
      </c>
      <c r="C65" s="45"/>
      <c r="D65" s="45"/>
      <c r="E65" s="45"/>
      <c r="F65" s="78"/>
      <c r="G65" s="78"/>
      <c r="H65" s="79">
        <v>2277.81</v>
      </c>
      <c r="I65" s="89"/>
      <c r="J65"/>
    </row>
    <row r="66" spans="2:10" x14ac:dyDescent="0.25">
      <c r="B66" s="87" t="s">
        <v>201</v>
      </c>
      <c r="C66" s="45"/>
      <c r="D66" s="45"/>
      <c r="E66" s="45"/>
      <c r="F66" s="78"/>
      <c r="G66" s="78"/>
      <c r="H66" s="81">
        <v>452.65</v>
      </c>
      <c r="I66" s="89"/>
      <c r="J66"/>
    </row>
    <row r="67" spans="2:10" x14ac:dyDescent="0.25">
      <c r="B67" s="87" t="s">
        <v>202</v>
      </c>
      <c r="C67" s="45"/>
      <c r="D67" s="45"/>
      <c r="E67" s="45"/>
      <c r="F67" s="78"/>
      <c r="G67" s="78"/>
      <c r="H67" s="79">
        <v>3750</v>
      </c>
      <c r="I67" s="89"/>
      <c r="J67"/>
    </row>
    <row r="68" spans="2:10" x14ac:dyDescent="0.25">
      <c r="B68" s="85" t="s">
        <v>203</v>
      </c>
      <c r="C68" s="45"/>
      <c r="D68" s="45"/>
      <c r="E68" s="45"/>
      <c r="F68" s="76">
        <v>476157.67</v>
      </c>
      <c r="G68" s="76">
        <v>476157.67</v>
      </c>
      <c r="H68" s="76">
        <v>476157.67</v>
      </c>
      <c r="I68" s="89">
        <v>100</v>
      </c>
      <c r="J68"/>
    </row>
    <row r="69" spans="2:10" x14ac:dyDescent="0.25">
      <c r="B69" s="86" t="s">
        <v>159</v>
      </c>
      <c r="C69" s="45"/>
      <c r="D69" s="45"/>
      <c r="E69" s="45"/>
      <c r="F69" s="76">
        <v>354944.98</v>
      </c>
      <c r="G69" s="76">
        <v>354944.98</v>
      </c>
      <c r="H69" s="76">
        <v>354944.98</v>
      </c>
      <c r="I69" s="89">
        <v>100</v>
      </c>
      <c r="J69"/>
    </row>
    <row r="70" spans="2:10" x14ac:dyDescent="0.25">
      <c r="B70" s="87" t="s">
        <v>160</v>
      </c>
      <c r="C70" s="45"/>
      <c r="D70" s="45"/>
      <c r="E70" s="45"/>
      <c r="F70" s="78"/>
      <c r="G70" s="78"/>
      <c r="H70" s="79">
        <v>262039.02</v>
      </c>
      <c r="I70" s="89"/>
      <c r="J70"/>
    </row>
    <row r="71" spans="2:10" x14ac:dyDescent="0.25">
      <c r="B71" s="87" t="s">
        <v>176</v>
      </c>
      <c r="C71" s="45"/>
      <c r="D71" s="45"/>
      <c r="E71" s="45"/>
      <c r="F71" s="78"/>
      <c r="G71" s="78"/>
      <c r="H71" s="79">
        <v>39816.839999999997</v>
      </c>
      <c r="I71" s="89"/>
      <c r="J71"/>
    </row>
    <row r="72" spans="2:10" x14ac:dyDescent="0.25">
      <c r="B72" s="87" t="s">
        <v>178</v>
      </c>
      <c r="C72" s="45"/>
      <c r="D72" s="45"/>
      <c r="E72" s="45"/>
      <c r="F72" s="78"/>
      <c r="G72" s="78"/>
      <c r="H72" s="79">
        <v>53089.120000000003</v>
      </c>
      <c r="I72" s="89"/>
      <c r="J72"/>
    </row>
    <row r="73" spans="2:10" x14ac:dyDescent="0.25">
      <c r="B73" s="86" t="s">
        <v>161</v>
      </c>
      <c r="C73" s="45"/>
      <c r="D73" s="45"/>
      <c r="E73" s="45"/>
      <c r="F73" s="76">
        <v>107023.03</v>
      </c>
      <c r="G73" s="76">
        <v>107023.03</v>
      </c>
      <c r="H73" s="76">
        <v>107023.03</v>
      </c>
      <c r="I73" s="89">
        <v>100</v>
      </c>
      <c r="J73"/>
    </row>
    <row r="74" spans="2:10" x14ac:dyDescent="0.25">
      <c r="B74" s="87" t="s">
        <v>162</v>
      </c>
      <c r="C74" s="45"/>
      <c r="D74" s="45"/>
      <c r="E74" s="45"/>
      <c r="F74" s="78"/>
      <c r="G74" s="78"/>
      <c r="H74" s="79">
        <v>70343.09</v>
      </c>
      <c r="I74" s="89"/>
      <c r="J74"/>
    </row>
    <row r="75" spans="2:10" x14ac:dyDescent="0.25">
      <c r="B75" s="87" t="s">
        <v>163</v>
      </c>
      <c r="C75" s="45"/>
      <c r="D75" s="45"/>
      <c r="E75" s="45"/>
      <c r="F75" s="78"/>
      <c r="G75" s="78"/>
      <c r="H75" s="79">
        <v>20620.48</v>
      </c>
      <c r="I75" s="89"/>
      <c r="J75"/>
    </row>
    <row r="76" spans="2:10" x14ac:dyDescent="0.25">
      <c r="B76" s="87" t="s">
        <v>188</v>
      </c>
      <c r="C76" s="45"/>
      <c r="D76" s="45"/>
      <c r="E76" s="45"/>
      <c r="F76" s="78"/>
      <c r="G76" s="78"/>
      <c r="H76" s="79">
        <v>16059.46</v>
      </c>
      <c r="I76" s="89"/>
      <c r="J76"/>
    </row>
    <row r="77" spans="2:10" ht="26.25" x14ac:dyDescent="0.25">
      <c r="B77" s="86" t="s">
        <v>166</v>
      </c>
      <c r="C77" s="45"/>
      <c r="D77" s="45"/>
      <c r="E77" s="45"/>
      <c r="F77" s="76">
        <v>14189.66</v>
      </c>
      <c r="G77" s="76">
        <v>14189.66</v>
      </c>
      <c r="H77" s="76">
        <v>14189.66</v>
      </c>
      <c r="I77" s="89">
        <v>100</v>
      </c>
      <c r="J77"/>
    </row>
    <row r="78" spans="2:10" x14ac:dyDescent="0.25">
      <c r="B78" s="87" t="s">
        <v>173</v>
      </c>
      <c r="C78" s="45"/>
      <c r="D78" s="45"/>
      <c r="E78" s="45"/>
      <c r="F78" s="78"/>
      <c r="G78" s="78"/>
      <c r="H78" s="79">
        <v>14189.66</v>
      </c>
      <c r="I78" s="89"/>
      <c r="J78"/>
    </row>
    <row r="79" spans="2:10" x14ac:dyDescent="0.25">
      <c r="B79" s="85" t="s">
        <v>204</v>
      </c>
      <c r="C79" s="45"/>
      <c r="D79" s="45"/>
      <c r="E79" s="45"/>
      <c r="F79" s="76">
        <v>6434.45</v>
      </c>
      <c r="G79" s="76">
        <v>6434.45</v>
      </c>
      <c r="H79" s="76">
        <v>6434.45</v>
      </c>
      <c r="I79" s="89">
        <v>100</v>
      </c>
      <c r="J79"/>
    </row>
    <row r="80" spans="2:10" x14ac:dyDescent="0.25">
      <c r="B80" s="86" t="s">
        <v>161</v>
      </c>
      <c r="C80" s="45"/>
      <c r="D80" s="45"/>
      <c r="E80" s="45"/>
      <c r="F80" s="76">
        <v>6434.45</v>
      </c>
      <c r="G80" s="76">
        <v>6434.45</v>
      </c>
      <c r="H80" s="76">
        <v>6434.45</v>
      </c>
      <c r="I80" s="89">
        <v>100</v>
      </c>
      <c r="J80"/>
    </row>
    <row r="81" spans="2:10" x14ac:dyDescent="0.25">
      <c r="B81" s="87" t="s">
        <v>163</v>
      </c>
      <c r="C81" s="45"/>
      <c r="D81" s="45"/>
      <c r="E81" s="45"/>
      <c r="F81" s="78"/>
      <c r="G81" s="78"/>
      <c r="H81" s="79">
        <v>6434.45</v>
      </c>
      <c r="I81" s="89"/>
      <c r="J81"/>
    </row>
    <row r="82" spans="2:10" x14ac:dyDescent="0.25">
      <c r="B82" s="85" t="s">
        <v>205</v>
      </c>
      <c r="C82" s="45"/>
      <c r="D82" s="45"/>
      <c r="E82" s="45"/>
      <c r="F82" s="76">
        <v>1329</v>
      </c>
      <c r="G82" s="76">
        <v>1329</v>
      </c>
      <c r="H82" s="76">
        <v>2935.05</v>
      </c>
      <c r="I82" s="89">
        <v>220.85</v>
      </c>
      <c r="J82"/>
    </row>
    <row r="83" spans="2:10" x14ac:dyDescent="0.25">
      <c r="B83" s="86" t="s">
        <v>161</v>
      </c>
      <c r="C83" s="45"/>
      <c r="D83" s="45"/>
      <c r="E83" s="45"/>
      <c r="F83" s="76">
        <v>187</v>
      </c>
      <c r="G83" s="76">
        <v>187</v>
      </c>
      <c r="H83" s="76">
        <v>202</v>
      </c>
      <c r="I83" s="89">
        <v>108.02</v>
      </c>
      <c r="J83"/>
    </row>
    <row r="84" spans="2:10" x14ac:dyDescent="0.25">
      <c r="B84" s="87" t="s">
        <v>162</v>
      </c>
      <c r="C84" s="45"/>
      <c r="D84" s="45"/>
      <c r="E84" s="45"/>
      <c r="F84" s="91"/>
      <c r="G84" s="91"/>
      <c r="H84" s="79">
        <v>15</v>
      </c>
      <c r="I84" s="89"/>
      <c r="J84"/>
    </row>
    <row r="85" spans="2:10" x14ac:dyDescent="0.25">
      <c r="B85" s="87" t="s">
        <v>185</v>
      </c>
      <c r="C85" s="45"/>
      <c r="D85" s="45"/>
      <c r="E85" s="45"/>
      <c r="F85" s="91"/>
      <c r="G85" s="91"/>
      <c r="H85" s="79">
        <v>187</v>
      </c>
      <c r="I85" s="89"/>
      <c r="J85"/>
    </row>
    <row r="86" spans="2:10" ht="26.25" x14ac:dyDescent="0.25">
      <c r="B86" s="86" t="s">
        <v>166</v>
      </c>
      <c r="C86" s="45"/>
      <c r="D86" s="45"/>
      <c r="E86" s="45"/>
      <c r="F86" s="76">
        <v>1142</v>
      </c>
      <c r="G86" s="76">
        <v>1142</v>
      </c>
      <c r="H86" s="76">
        <v>2733.05</v>
      </c>
      <c r="I86" s="89">
        <v>239.32</v>
      </c>
      <c r="J86"/>
    </row>
    <row r="87" spans="2:10" x14ac:dyDescent="0.25">
      <c r="B87" s="87" t="s">
        <v>172</v>
      </c>
      <c r="C87" s="45"/>
      <c r="D87" s="45"/>
      <c r="E87" s="45"/>
      <c r="F87" s="78"/>
      <c r="G87" s="78"/>
      <c r="H87" s="79">
        <v>1060.78</v>
      </c>
      <c r="I87" s="89"/>
      <c r="J87"/>
    </row>
    <row r="88" spans="2:10" x14ac:dyDescent="0.25">
      <c r="B88" s="87" t="s">
        <v>206</v>
      </c>
      <c r="C88" s="45"/>
      <c r="D88" s="45"/>
      <c r="E88" s="45"/>
      <c r="F88" s="78"/>
      <c r="G88" s="78"/>
      <c r="H88" s="79">
        <v>404.1</v>
      </c>
      <c r="I88" s="89"/>
      <c r="J88"/>
    </row>
    <row r="89" spans="2:10" x14ac:dyDescent="0.25">
      <c r="B89" s="87" t="s">
        <v>200</v>
      </c>
      <c r="C89" s="45"/>
      <c r="D89" s="45"/>
      <c r="E89" s="45"/>
      <c r="F89" s="78"/>
      <c r="G89" s="78"/>
      <c r="H89" s="79">
        <v>660</v>
      </c>
      <c r="I89" s="89"/>
      <c r="J89"/>
    </row>
    <row r="90" spans="2:10" x14ac:dyDescent="0.25">
      <c r="B90" s="87" t="s">
        <v>174</v>
      </c>
      <c r="C90" s="45"/>
      <c r="D90" s="45"/>
      <c r="E90" s="45"/>
      <c r="F90" s="78"/>
      <c r="G90" s="78"/>
      <c r="H90" s="79">
        <v>482</v>
      </c>
      <c r="I90" s="89"/>
      <c r="J90"/>
    </row>
    <row r="91" spans="2:10" ht="26.25" x14ac:dyDescent="0.25">
      <c r="B91" s="87" t="s">
        <v>207</v>
      </c>
      <c r="C91" s="45"/>
      <c r="D91" s="45"/>
      <c r="E91" s="45"/>
      <c r="F91" s="78"/>
      <c r="G91" s="78"/>
      <c r="H91" s="81">
        <v>126.17</v>
      </c>
      <c r="I91" s="89"/>
      <c r="J91"/>
    </row>
    <row r="92" spans="2:10" ht="26.25" x14ac:dyDescent="0.25">
      <c r="B92" s="85" t="s">
        <v>208</v>
      </c>
      <c r="C92" s="45"/>
      <c r="D92" s="45"/>
      <c r="E92" s="45"/>
      <c r="F92" s="76">
        <v>4000</v>
      </c>
      <c r="G92" s="76">
        <v>4000</v>
      </c>
      <c r="H92" s="76">
        <v>7076.07</v>
      </c>
      <c r="I92" s="89">
        <v>176.9</v>
      </c>
      <c r="J92"/>
    </row>
    <row r="93" spans="2:10" x14ac:dyDescent="0.25">
      <c r="B93" s="86" t="s">
        <v>161</v>
      </c>
      <c r="C93" s="45"/>
      <c r="D93" s="45"/>
      <c r="E93" s="45"/>
      <c r="F93" s="76">
        <v>2435</v>
      </c>
      <c r="G93" s="76">
        <v>2435</v>
      </c>
      <c r="H93" s="76">
        <v>2435</v>
      </c>
      <c r="I93" s="89">
        <v>100</v>
      </c>
      <c r="J93"/>
    </row>
    <row r="94" spans="2:10" x14ac:dyDescent="0.25">
      <c r="B94" s="87" t="s">
        <v>188</v>
      </c>
      <c r="C94" s="45"/>
      <c r="D94" s="45"/>
      <c r="E94" s="45"/>
      <c r="F94" s="78"/>
      <c r="G94" s="78"/>
      <c r="H94" s="79">
        <v>2435</v>
      </c>
      <c r="I94" s="89"/>
      <c r="J94"/>
    </row>
    <row r="95" spans="2:10" ht="26.25" x14ac:dyDescent="0.25">
      <c r="B95" s="86" t="s">
        <v>166</v>
      </c>
      <c r="C95" s="45"/>
      <c r="D95" s="45"/>
      <c r="E95" s="45"/>
      <c r="F95" s="76">
        <v>1565</v>
      </c>
      <c r="G95" s="76">
        <v>1565</v>
      </c>
      <c r="H95" s="76">
        <v>4641.07</v>
      </c>
      <c r="I95" s="89">
        <v>296.55</v>
      </c>
      <c r="J95"/>
    </row>
    <row r="96" spans="2:10" x14ac:dyDescent="0.25">
      <c r="B96" s="87" t="s">
        <v>172</v>
      </c>
      <c r="C96" s="45"/>
      <c r="D96" s="45"/>
      <c r="E96" s="45"/>
      <c r="F96" s="78"/>
      <c r="G96" s="78"/>
      <c r="H96" s="79">
        <v>238.2</v>
      </c>
      <c r="I96" s="89"/>
      <c r="J96"/>
    </row>
    <row r="97" spans="2:10" x14ac:dyDescent="0.25">
      <c r="B97" s="87" t="s">
        <v>209</v>
      </c>
      <c r="C97" s="45"/>
      <c r="D97" s="45"/>
      <c r="E97" s="45"/>
      <c r="F97" s="78"/>
      <c r="G97" s="78"/>
      <c r="H97" s="79">
        <v>2042.86</v>
      </c>
      <c r="I97" s="89"/>
      <c r="J97"/>
    </row>
    <row r="98" spans="2:10" x14ac:dyDescent="0.25">
      <c r="B98" s="87" t="s">
        <v>201</v>
      </c>
      <c r="C98" s="45"/>
      <c r="D98" s="45"/>
      <c r="E98" s="45"/>
      <c r="F98" s="78"/>
      <c r="G98" s="78"/>
      <c r="H98" s="81">
        <v>232.51</v>
      </c>
      <c r="I98" s="89"/>
      <c r="J98"/>
    </row>
    <row r="99" spans="2:10" x14ac:dyDescent="0.25">
      <c r="B99" s="87" t="s">
        <v>174</v>
      </c>
      <c r="C99" s="45"/>
      <c r="D99" s="45"/>
      <c r="E99" s="45"/>
      <c r="F99" s="78"/>
      <c r="G99" s="78"/>
      <c r="H99" s="79">
        <v>2127.5</v>
      </c>
      <c r="I99" s="89"/>
      <c r="J99"/>
    </row>
    <row r="100" spans="2:10" ht="26.25" x14ac:dyDescent="0.25">
      <c r="B100" s="84" t="s">
        <v>210</v>
      </c>
      <c r="C100" s="45"/>
      <c r="D100" s="45"/>
      <c r="E100" s="45"/>
      <c r="F100" s="76">
        <v>8044</v>
      </c>
      <c r="G100" s="76">
        <v>8044</v>
      </c>
      <c r="H100" s="76">
        <v>8044</v>
      </c>
      <c r="I100" s="89">
        <v>100</v>
      </c>
      <c r="J100"/>
    </row>
    <row r="101" spans="2:10" ht="26.25" x14ac:dyDescent="0.25">
      <c r="B101" s="88" t="s">
        <v>211</v>
      </c>
      <c r="C101" s="45"/>
      <c r="D101" s="45"/>
      <c r="E101" s="45"/>
      <c r="F101" s="82">
        <v>4645</v>
      </c>
      <c r="G101" s="82">
        <v>4645</v>
      </c>
      <c r="H101" s="82">
        <v>4645</v>
      </c>
      <c r="I101" s="90">
        <v>100</v>
      </c>
      <c r="J101"/>
    </row>
    <row r="102" spans="2:10" x14ac:dyDescent="0.25">
      <c r="B102" s="85" t="s">
        <v>158</v>
      </c>
      <c r="C102" s="45"/>
      <c r="D102" s="45"/>
      <c r="E102" s="45"/>
      <c r="F102" s="76">
        <v>4645</v>
      </c>
      <c r="G102" s="76">
        <v>4645</v>
      </c>
      <c r="H102" s="76">
        <v>4645</v>
      </c>
      <c r="I102" s="89">
        <v>100</v>
      </c>
      <c r="J102"/>
    </row>
    <row r="103" spans="2:10" x14ac:dyDescent="0.25">
      <c r="B103" s="86" t="s">
        <v>161</v>
      </c>
      <c r="C103" s="45"/>
      <c r="D103" s="45"/>
      <c r="E103" s="45"/>
      <c r="F103" s="76">
        <v>3318</v>
      </c>
      <c r="G103" s="76">
        <v>3318</v>
      </c>
      <c r="H103" s="76">
        <v>3318</v>
      </c>
      <c r="I103" s="89">
        <v>100</v>
      </c>
      <c r="J103"/>
    </row>
    <row r="104" spans="2:10" x14ac:dyDescent="0.25">
      <c r="B104" s="87" t="s">
        <v>162</v>
      </c>
      <c r="C104" s="45"/>
      <c r="D104" s="45"/>
      <c r="E104" s="45"/>
      <c r="F104" s="78"/>
      <c r="G104" s="78"/>
      <c r="H104" s="79">
        <v>1991</v>
      </c>
      <c r="I104" s="89"/>
      <c r="J104"/>
    </row>
    <row r="105" spans="2:10" x14ac:dyDescent="0.25">
      <c r="B105" s="87" t="s">
        <v>185</v>
      </c>
      <c r="C105" s="45"/>
      <c r="D105" s="45"/>
      <c r="E105" s="45"/>
      <c r="F105" s="78"/>
      <c r="G105" s="78"/>
      <c r="H105" s="79">
        <v>1327</v>
      </c>
      <c r="I105" s="89"/>
      <c r="J105"/>
    </row>
    <row r="106" spans="2:10" ht="26.25" x14ac:dyDescent="0.25">
      <c r="B106" s="86" t="s">
        <v>166</v>
      </c>
      <c r="C106" s="45"/>
      <c r="D106" s="45"/>
      <c r="E106" s="45"/>
      <c r="F106" s="76">
        <v>1327</v>
      </c>
      <c r="G106" s="76">
        <v>1327</v>
      </c>
      <c r="H106" s="76">
        <v>1327</v>
      </c>
      <c r="I106" s="89">
        <v>100</v>
      </c>
      <c r="J106"/>
    </row>
    <row r="107" spans="2:10" x14ac:dyDescent="0.25">
      <c r="B107" s="87" t="s">
        <v>172</v>
      </c>
      <c r="C107" s="45"/>
      <c r="D107" s="45"/>
      <c r="E107" s="45"/>
      <c r="F107" s="78"/>
      <c r="G107" s="78"/>
      <c r="H107" s="79">
        <v>1327</v>
      </c>
      <c r="I107" s="89"/>
      <c r="J107"/>
    </row>
    <row r="108" spans="2:10" x14ac:dyDescent="0.25">
      <c r="B108" s="87" t="s">
        <v>174</v>
      </c>
      <c r="C108" s="45"/>
      <c r="D108" s="45"/>
      <c r="E108" s="45"/>
      <c r="F108" s="78"/>
      <c r="G108" s="78"/>
      <c r="H108" s="78"/>
      <c r="I108" s="89"/>
      <c r="J108"/>
    </row>
    <row r="109" spans="2:10" x14ac:dyDescent="0.25">
      <c r="B109" s="84" t="s">
        <v>212</v>
      </c>
      <c r="C109" s="45"/>
      <c r="D109" s="45"/>
      <c r="E109" s="45"/>
      <c r="F109" s="76">
        <v>3399</v>
      </c>
      <c r="G109" s="76">
        <v>3399</v>
      </c>
      <c r="H109" s="76">
        <v>3399</v>
      </c>
      <c r="I109" s="89">
        <v>100</v>
      </c>
      <c r="J109"/>
    </row>
    <row r="110" spans="2:10" x14ac:dyDescent="0.25">
      <c r="B110" s="85" t="s">
        <v>158</v>
      </c>
      <c r="C110" s="45"/>
      <c r="D110" s="45"/>
      <c r="E110" s="45"/>
      <c r="F110" s="76">
        <v>3399</v>
      </c>
      <c r="G110" s="76">
        <v>3399</v>
      </c>
      <c r="H110" s="76">
        <v>3399</v>
      </c>
      <c r="I110" s="89">
        <v>100</v>
      </c>
      <c r="J110"/>
    </row>
    <row r="111" spans="2:10" x14ac:dyDescent="0.25">
      <c r="B111" s="86" t="s">
        <v>161</v>
      </c>
      <c r="C111" s="45"/>
      <c r="D111" s="45"/>
      <c r="E111" s="45"/>
      <c r="F111" s="76">
        <v>3399</v>
      </c>
      <c r="G111" s="76">
        <v>3399</v>
      </c>
      <c r="H111" s="76">
        <v>3399</v>
      </c>
      <c r="I111" s="89">
        <v>100</v>
      </c>
      <c r="J111"/>
    </row>
    <row r="112" spans="2:10" x14ac:dyDescent="0.25">
      <c r="B112" s="87" t="s">
        <v>181</v>
      </c>
      <c r="C112" s="45"/>
      <c r="D112" s="45"/>
      <c r="E112" s="45"/>
      <c r="F112" s="78"/>
      <c r="G112" s="78"/>
      <c r="H112" s="79">
        <v>3399</v>
      </c>
      <c r="I112" s="89"/>
      <c r="J112"/>
    </row>
    <row r="113" spans="2:10" ht="26.25" x14ac:dyDescent="0.25">
      <c r="B113" s="84" t="s">
        <v>213</v>
      </c>
      <c r="C113" s="45"/>
      <c r="D113" s="45"/>
      <c r="E113" s="45"/>
      <c r="F113" s="76">
        <v>100147.82</v>
      </c>
      <c r="G113" s="76">
        <v>100147.82</v>
      </c>
      <c r="H113" s="76">
        <v>100011.79</v>
      </c>
      <c r="I113" s="89">
        <v>99.86</v>
      </c>
      <c r="J113"/>
    </row>
    <row r="114" spans="2:10" ht="26.25" x14ac:dyDescent="0.25">
      <c r="B114" s="88" t="s">
        <v>214</v>
      </c>
      <c r="C114" s="45"/>
      <c r="D114" s="45"/>
      <c r="E114" s="45"/>
      <c r="F114" s="82">
        <v>100147.82</v>
      </c>
      <c r="G114" s="82">
        <v>100147.82</v>
      </c>
      <c r="H114" s="82">
        <v>100011.79</v>
      </c>
      <c r="I114" s="90">
        <v>99.86</v>
      </c>
      <c r="J114"/>
    </row>
    <row r="115" spans="2:10" x14ac:dyDescent="0.25">
      <c r="B115" s="85" t="s">
        <v>158</v>
      </c>
      <c r="C115" s="45"/>
      <c r="D115" s="45"/>
      <c r="E115" s="45"/>
      <c r="F115" s="76">
        <v>80000</v>
      </c>
      <c r="G115" s="76">
        <v>80000</v>
      </c>
      <c r="H115" s="76">
        <v>80000</v>
      </c>
      <c r="I115" s="89">
        <v>100</v>
      </c>
      <c r="J115"/>
    </row>
    <row r="116" spans="2:10" x14ac:dyDescent="0.25">
      <c r="B116" s="86" t="s">
        <v>161</v>
      </c>
      <c r="C116" s="45"/>
      <c r="D116" s="45"/>
      <c r="E116" s="45"/>
      <c r="F116" s="76">
        <v>80000</v>
      </c>
      <c r="G116" s="76">
        <v>80000</v>
      </c>
      <c r="H116" s="76">
        <v>80000</v>
      </c>
      <c r="I116" s="89">
        <v>100</v>
      </c>
      <c r="J116"/>
    </row>
    <row r="117" spans="2:10" x14ac:dyDescent="0.25">
      <c r="B117" s="87" t="s">
        <v>188</v>
      </c>
      <c r="C117" s="45"/>
      <c r="D117" s="45"/>
      <c r="E117" s="45"/>
      <c r="F117" s="78"/>
      <c r="G117" s="78"/>
      <c r="H117" s="79">
        <v>80000</v>
      </c>
      <c r="I117" s="89"/>
      <c r="J117"/>
    </row>
    <row r="118" spans="2:10" x14ac:dyDescent="0.25">
      <c r="B118" s="85" t="s">
        <v>168</v>
      </c>
      <c r="C118" s="45"/>
      <c r="D118" s="45"/>
      <c r="E118" s="45"/>
      <c r="F118" s="76">
        <v>20147.82</v>
      </c>
      <c r="G118" s="76">
        <v>20147.82</v>
      </c>
      <c r="H118" s="76">
        <v>20011.79</v>
      </c>
      <c r="I118" s="89">
        <v>99.32</v>
      </c>
      <c r="J118"/>
    </row>
    <row r="119" spans="2:10" x14ac:dyDescent="0.25">
      <c r="B119" s="86" t="s">
        <v>161</v>
      </c>
      <c r="C119" s="45"/>
      <c r="D119" s="45"/>
      <c r="E119" s="45"/>
      <c r="F119" s="76">
        <v>20147.82</v>
      </c>
      <c r="G119" s="76">
        <v>20147.82</v>
      </c>
      <c r="H119" s="76">
        <v>20011.79</v>
      </c>
      <c r="I119" s="89">
        <v>99.32</v>
      </c>
      <c r="J119"/>
    </row>
    <row r="120" spans="2:10" x14ac:dyDescent="0.25">
      <c r="B120" s="87" t="s">
        <v>188</v>
      </c>
      <c r="C120" s="45"/>
      <c r="D120" s="45"/>
      <c r="E120" s="45"/>
      <c r="F120" s="78"/>
      <c r="G120" s="78"/>
      <c r="H120" s="79">
        <v>20011.79</v>
      </c>
      <c r="I120" s="89"/>
      <c r="J120"/>
    </row>
    <row r="121" spans="2:10" x14ac:dyDescent="0.25">
      <c r="B121"/>
      <c r="F121"/>
      <c r="G121"/>
      <c r="H121"/>
      <c r="I121"/>
      <c r="J121"/>
    </row>
    <row r="122" spans="2:10" x14ac:dyDescent="0.25">
      <c r="B122"/>
      <c r="F122"/>
      <c r="G122"/>
      <c r="H122"/>
      <c r="I122"/>
      <c r="J122"/>
    </row>
    <row r="123" spans="2:10" x14ac:dyDescent="0.25">
      <c r="B123"/>
      <c r="F123"/>
      <c r="G123"/>
      <c r="H123"/>
      <c r="I123"/>
      <c r="J123"/>
    </row>
    <row r="124" spans="2:10" x14ac:dyDescent="0.25">
      <c r="B124"/>
      <c r="F124"/>
      <c r="G124"/>
      <c r="H124"/>
      <c r="I124"/>
      <c r="J124"/>
    </row>
    <row r="125" spans="2:10" x14ac:dyDescent="0.25">
      <c r="B125"/>
      <c r="F125"/>
      <c r="G125"/>
      <c r="H125"/>
      <c r="I125"/>
      <c r="J125"/>
    </row>
    <row r="126" spans="2:10" x14ac:dyDescent="0.25">
      <c r="B126"/>
      <c r="F126"/>
      <c r="G126"/>
      <c r="H126"/>
      <c r="I126"/>
      <c r="J126"/>
    </row>
    <row r="127" spans="2:10" x14ac:dyDescent="0.25">
      <c r="B127"/>
      <c r="F127"/>
      <c r="G127"/>
      <c r="H127"/>
      <c r="I127"/>
      <c r="J127"/>
    </row>
    <row r="128" spans="2:10" x14ac:dyDescent="0.25">
      <c r="B128"/>
      <c r="F128"/>
      <c r="G128"/>
      <c r="H128"/>
      <c r="I128"/>
      <c r="J128"/>
    </row>
    <row r="129" customFormat="1" x14ac:dyDescent="0.25"/>
    <row r="130" customFormat="1" x14ac:dyDescent="0.25"/>
    <row r="131" customFormat="1" x14ac:dyDescent="0.25"/>
    <row r="132" customFormat="1" x14ac:dyDescent="0.25"/>
  </sheetData>
  <mergeCells count="4">
    <mergeCell ref="B2:K2"/>
    <mergeCell ref="B4:K4"/>
    <mergeCell ref="B7:E7"/>
    <mergeCell ref="B6:E6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Sanja Dombrovski</cp:lastModifiedBy>
  <cp:lastPrinted>2024-03-04T06:42:49Z</cp:lastPrinted>
  <dcterms:created xsi:type="dcterms:W3CDTF">2022-08-12T12:51:27Z</dcterms:created>
  <dcterms:modified xsi:type="dcterms:W3CDTF">2024-03-14T07:10:37Z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