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anja.dombrovski\Desktop\UV-21.sjednica\"/>
    </mc:Choice>
  </mc:AlternateContent>
  <xr:revisionPtr revIDLastSave="0" documentId="13_ncr:1_{644385A6-61BB-4EC6-B8F2-06137A01F55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7" l="1"/>
  <c r="G58" i="7"/>
  <c r="F58" i="7"/>
  <c r="F55" i="7" s="1"/>
  <c r="F54" i="7" s="1"/>
  <c r="F53" i="7" s="1"/>
  <c r="E58" i="7"/>
  <c r="E55" i="7" s="1"/>
  <c r="E54" i="7" s="1"/>
  <c r="E53" i="7" s="1"/>
  <c r="H55" i="7"/>
  <c r="H54" i="7" s="1"/>
  <c r="G55" i="7"/>
  <c r="G54" i="7" s="1"/>
  <c r="G53" i="7" s="1"/>
  <c r="G46" i="7"/>
  <c r="H46" i="7"/>
  <c r="F46" i="7"/>
  <c r="G44" i="7"/>
  <c r="G43" i="7" s="1"/>
  <c r="H44" i="7"/>
  <c r="F44" i="7"/>
  <c r="E44" i="7"/>
  <c r="E46" i="7"/>
  <c r="H41" i="7"/>
  <c r="H40" i="7"/>
  <c r="G41" i="7"/>
  <c r="G40" i="7"/>
  <c r="F41" i="7"/>
  <c r="F40" i="7" s="1"/>
  <c r="E41" i="7"/>
  <c r="E40" i="7" s="1"/>
  <c r="H35" i="7"/>
  <c r="G35" i="7"/>
  <c r="F35" i="7"/>
  <c r="E35" i="7"/>
  <c r="E32" i="7"/>
  <c r="E28" i="7"/>
  <c r="E23" i="7"/>
  <c r="E22" i="7"/>
  <c r="H17" i="7"/>
  <c r="G17" i="7"/>
  <c r="F17" i="7"/>
  <c r="E17" i="7"/>
  <c r="H12" i="7"/>
  <c r="G12" i="7"/>
  <c r="F12" i="7"/>
  <c r="E12" i="7"/>
  <c r="E34" i="8"/>
  <c r="D34" i="8"/>
  <c r="C34" i="8"/>
  <c r="B34" i="8"/>
  <c r="E40" i="8"/>
  <c r="D40" i="8"/>
  <c r="C40" i="8"/>
  <c r="C30" i="8" s="1"/>
  <c r="B40" i="8"/>
  <c r="E42" i="8"/>
  <c r="D42" i="8"/>
  <c r="C42" i="8"/>
  <c r="B42" i="8"/>
  <c r="E44" i="8"/>
  <c r="D44" i="8"/>
  <c r="C44" i="8"/>
  <c r="B44" i="8"/>
  <c r="E24" i="8"/>
  <c r="D24" i="8"/>
  <c r="C24" i="8"/>
  <c r="B24" i="8"/>
  <c r="E22" i="8"/>
  <c r="D22" i="8"/>
  <c r="C22" i="8"/>
  <c r="B22" i="8"/>
  <c r="E20" i="8"/>
  <c r="D20" i="8"/>
  <c r="C20" i="8"/>
  <c r="B20" i="8"/>
  <c r="E14" i="8"/>
  <c r="D14" i="8"/>
  <c r="C14" i="8"/>
  <c r="B14" i="8"/>
  <c r="G10" i="3"/>
  <c r="F10" i="3"/>
  <c r="E10" i="3"/>
  <c r="D10" i="3"/>
  <c r="E9" i="7"/>
  <c r="F67" i="7"/>
  <c r="F38" i="7"/>
  <c r="F37" i="7" s="1"/>
  <c r="F9" i="7"/>
  <c r="E36" i="8"/>
  <c r="D36" i="8"/>
  <c r="E31" i="8"/>
  <c r="D31" i="8"/>
  <c r="C31" i="8"/>
  <c r="C36" i="8"/>
  <c r="C11" i="5"/>
  <c r="C10" i="5" s="1"/>
  <c r="C16" i="8"/>
  <c r="C10" i="8" s="1"/>
  <c r="B16" i="8"/>
  <c r="D28" i="3"/>
  <c r="B11" i="8"/>
  <c r="B10" i="8" s="1"/>
  <c r="D23" i="3"/>
  <c r="D22" i="3" s="1"/>
  <c r="H32" i="7"/>
  <c r="G32" i="7"/>
  <c r="F32" i="7"/>
  <c r="H28" i="7"/>
  <c r="G28" i="7"/>
  <c r="F28" i="7"/>
  <c r="H23" i="7"/>
  <c r="G23" i="7"/>
  <c r="F23" i="7"/>
  <c r="H9" i="7"/>
  <c r="G9" i="7"/>
  <c r="E11" i="8"/>
  <c r="D11" i="8"/>
  <c r="C11" i="8"/>
  <c r="G28" i="3"/>
  <c r="F28" i="3"/>
  <c r="E28" i="3"/>
  <c r="G23" i="3"/>
  <c r="G22" i="3" s="1"/>
  <c r="F23" i="3"/>
  <c r="E23" i="3"/>
  <c r="G11" i="3"/>
  <c r="F11" i="3"/>
  <c r="E11" i="3"/>
  <c r="D11" i="3"/>
  <c r="I8" i="10"/>
  <c r="H8" i="10"/>
  <c r="E16" i="8"/>
  <c r="D16" i="8"/>
  <c r="H11" i="10"/>
  <c r="B36" i="8"/>
  <c r="B31" i="8"/>
  <c r="I11" i="10"/>
  <c r="G8" i="10"/>
  <c r="F37" i="10"/>
  <c r="G34" i="10" s="1"/>
  <c r="G37" i="10" s="1"/>
  <c r="H34" i="10" s="1"/>
  <c r="H37" i="10" s="1"/>
  <c r="I34" i="10" s="1"/>
  <c r="I37" i="10" s="1"/>
  <c r="I21" i="10"/>
  <c r="H21" i="10"/>
  <c r="G21" i="10"/>
  <c r="F21" i="10"/>
  <c r="G11" i="10"/>
  <c r="F11" i="10"/>
  <c r="F8" i="10"/>
  <c r="E8" i="7" l="1"/>
  <c r="H43" i="7"/>
  <c r="F66" i="7"/>
  <c r="F65" i="7" s="1"/>
  <c r="F64" i="7" s="1"/>
  <c r="F43" i="7"/>
  <c r="E31" i="7"/>
  <c r="E7" i="7" s="1"/>
  <c r="E6" i="7" s="1"/>
  <c r="E43" i="7"/>
  <c r="H8" i="7"/>
  <c r="F31" i="7"/>
  <c r="G31" i="7"/>
  <c r="H31" i="7"/>
  <c r="G8" i="7"/>
  <c r="D30" i="8"/>
  <c r="E30" i="8"/>
  <c r="B30" i="8"/>
  <c r="F22" i="3"/>
  <c r="F22" i="7"/>
  <c r="G22" i="7"/>
  <c r="H22" i="7"/>
  <c r="F8" i="7"/>
  <c r="E22" i="3"/>
  <c r="D10" i="8"/>
  <c r="E10" i="8"/>
  <c r="F14" i="10"/>
  <c r="F22" i="10" s="1"/>
  <c r="F28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G7" i="7" l="1"/>
  <c r="G6" i="7" s="1"/>
  <c r="H7" i="7"/>
  <c r="H6" i="7" s="1"/>
  <c r="F7" i="7"/>
  <c r="F6" i="7" s="1"/>
  <c r="F29" i="10"/>
</calcChain>
</file>

<file path=xl/sharedStrings.xml><?xml version="1.0" encoding="utf-8"?>
<sst xmlns="http://schemas.openxmlformats.org/spreadsheetml/2006/main" count="261" uniqueCount="124">
  <si>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</si>
  <si>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</si>
  <si>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</si>
  <si>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</si>
  <si>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</si>
  <si>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</si>
  <si>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</si>
  <si>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</si>
  <si>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</si>
  <si>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</si>
  <si>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</si>
  <si>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</si>
  <si>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</si>
  <si>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</si>
  <si>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</si>
  <si>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</si>
  <si>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</si>
  <si>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</si>
  <si>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</si>
  <si>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</si>
  <si>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</si>
  <si>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</si>
  <si>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</si>
  <si>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</si>
  <si>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</si>
  <si>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</si>
  <si>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</si>
  <si>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</si>
  <si>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</si>
  <si>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</si>
  <si>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</si>
  <si>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</si>
  <si>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</si>
  <si>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</si>
  <si>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</si>
  <si>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</si>
  <si>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</si>
  <si>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</si>
  <si>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</si>
  <si>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</si>
  <si>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</si>
  <si>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</si>
  <si>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</si>
  <si>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</si>
  <si>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</si>
  <si>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</si>
  <si>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</si>
  <si>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</si>
  <si>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</si>
  <si>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</si>
  <si>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</si>
  <si>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</si>
  <si>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</si>
  <si>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</si>
  <si>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</si>
  <si>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</si>
  <si>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</si>
  <si>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</si>
  <si>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</si>
  <si>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</si>
  <si>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</si>
  <si>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</si>
  <si>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</si>
  <si>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</si>
  <si>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</si>
  <si>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</si>
  <si>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</si>
  <si>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</si>
  <si>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pristojbi,pristojbi po posebnim propisima i naknada</t>
  </si>
  <si>
    <t>Prihodi od prodaje proizvoda i robe te pruženih usluga i prihodi od donacija te povrati po protestiranim jamstvima</t>
  </si>
  <si>
    <t>Financijski rashodi</t>
  </si>
  <si>
    <t>Naknade građanima i kućanstvima na temelju osiguranja i druge naknade</t>
  </si>
  <si>
    <t>Rashodi za dodatna ulaganja na nefinancijskoj imovini</t>
  </si>
  <si>
    <t>18 Prenesena sredstva - opći prihodi i primici</t>
  </si>
  <si>
    <t>32 Vlastiti prihodi - proračunski korisnici</t>
  </si>
  <si>
    <t xml:space="preserve">3 Vlastiti prihodi </t>
  </si>
  <si>
    <t xml:space="preserve">  43 Prihodi za posebne namjene - proračunski korisnici</t>
  </si>
  <si>
    <t>44 Prihodi za decentralizirane funkcije</t>
  </si>
  <si>
    <t xml:space="preserve">  52 Pomoći - proračunski korisnici</t>
  </si>
  <si>
    <t>6 Donacije</t>
  </si>
  <si>
    <t xml:space="preserve">7 Prihodi od prodaje ili zamjene nefin. imov. i naknade s naslova osiguranja </t>
  </si>
  <si>
    <t>62 Donacije - proračunski korisnici</t>
  </si>
  <si>
    <t>73 Prihodi od prodaje ili zamjene nefin. imov. i naknade štete s naslova osiguranja - proračunski korisnici</t>
  </si>
  <si>
    <t xml:space="preserve">   11 Opći prihodi i primici</t>
  </si>
  <si>
    <t xml:space="preserve">  32 Vlastiti prihodi</t>
  </si>
  <si>
    <t>43 Prihodi za posebne namjene - proračunski korisnici</t>
  </si>
  <si>
    <t>52 Pomoći - proračunski korisnici</t>
  </si>
  <si>
    <t>102 Starost</t>
  </si>
  <si>
    <t>1020 Starost</t>
  </si>
  <si>
    <t>PROGRAM 4302</t>
  </si>
  <si>
    <t>Izvor financiranja 11</t>
  </si>
  <si>
    <t>Porezni i ostali prihodi</t>
  </si>
  <si>
    <t>Izvor financiranja 32</t>
  </si>
  <si>
    <t>Vlastiti prihodi - proračunski korisnici</t>
  </si>
  <si>
    <t>Izvor financiranja 43</t>
  </si>
  <si>
    <t>Prihodi za posebne namjene - proračunski korisnici</t>
  </si>
  <si>
    <t>Izvor financiranja 44</t>
  </si>
  <si>
    <t>Prihodi za decentralizirane funkcije</t>
  </si>
  <si>
    <t>Pomoći - proračunski korisnici</t>
  </si>
  <si>
    <t>Izvor financiranja 52</t>
  </si>
  <si>
    <t>Izvor financiranja 62</t>
  </si>
  <si>
    <t>Donacije - proračunski korisnici</t>
  </si>
  <si>
    <t>Izvor financiranja 73</t>
  </si>
  <si>
    <t>Prihodi od prodaje ili zamjene nefin. imov. I naknade štete s naslovaosiguranja - prorač.korisnici</t>
  </si>
  <si>
    <t>PROGRAM 4303</t>
  </si>
  <si>
    <t>Edukacija djelatnika domova za starije osobe</t>
  </si>
  <si>
    <t>PROGRAM 4306</t>
  </si>
  <si>
    <t>ZAKONSKI STANDARD USTANOVA SOCIJALNE SKRBI</t>
  </si>
  <si>
    <t>REDOVNA DJELATNOST DOMOVA ZA STARIJE OSOBE</t>
  </si>
  <si>
    <t>PROGRAMI ŽUPANIJSKIH USTANOVA IZNAD ZAKONSKOG STANDARDA</t>
  </si>
  <si>
    <t>RADNO OKUPACIJSKE I REKREATIVNE AKTIVNOSTI KORISNIKA U DOMOVIMA ZA STARIJE OSOBE</t>
  </si>
  <si>
    <t>KAPITALNA ULAGANJA U USTANOVE SOCIJALNE SKRBI</t>
  </si>
  <si>
    <t>ADAPTACIJA I REKONSTRUKCIJA OBJEKATA USTANOVA SOCIJALNE SKRBI</t>
  </si>
  <si>
    <t>Izvor financiranja 18</t>
  </si>
  <si>
    <t>Prenesena sredstva - opći prihodi i primici</t>
  </si>
  <si>
    <t>Aktivnost: A 430204</t>
  </si>
  <si>
    <t>Aktivnost: T 430302</t>
  </si>
  <si>
    <t>Aktivnost A: 430316</t>
  </si>
  <si>
    <t>Aktivnost: K430601</t>
  </si>
  <si>
    <t>Izvor financiranja 48</t>
  </si>
  <si>
    <t>Prenesena sredstva - namjenski prihodi - proračunski korisnici</t>
  </si>
  <si>
    <t>48 Prenesena sredstva - namjenski prihodi</t>
  </si>
  <si>
    <t>FINANCIJSKI PLAN PRORAČUNSKOG KORISNIKA JEDINICE LOKALNE I PODRUČNE (REGIONALNE) SAMOUPRAVE 
ZA 2024. I PROJEKCIJA ZA 2025. I 2026. GODINU</t>
  </si>
  <si>
    <t>II. Izmjene i dopune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</si>
</sst>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0" fillId="0" borderId="0" xfId="0" applyNumberFormat="1"/>
    <xf numFmtId="0" fontId="7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vertical="center" wrapText="1"/>
    </xf>
    <xf numFmtId="3" fontId="0" fillId="0" borderId="3" xfId="0" applyNumberFormat="1" applyBorder="1" applyAlignment="1">
      <alignment horizontal="left" vertical="top" wrapText="1" indent="1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horizontal="left" wrapText="1" indent="1"/>
    </xf>
    <xf numFmtId="0" fontId="1" fillId="0" borderId="3" xfId="0" applyFont="1" applyBorder="1" applyAlignment="1">
      <alignment horizontal="left"/>
    </xf>
    <xf numFmtId="0" fontId="21" fillId="0" borderId="2" xfId="0" quotePrefix="1" applyFont="1" applyBorder="1" applyAlignment="1">
      <alignment horizontal="left" wrapText="1"/>
    </xf>
    <xf numFmtId="0" fontId="21" fillId="0" borderId="1" xfId="0" quotePrefix="1" applyFont="1" applyBorder="1" applyAlignment="1">
      <alignment horizontal="left" wrapText="1"/>
    </xf>
    <xf numFmtId="0" fontId="21" fillId="0" borderId="2" xfId="0" quotePrefix="1" applyFont="1" applyBorder="1" applyAlignment="1">
      <alignment horizontal="center" wrapText="1"/>
    </xf>
    <xf numFmtId="0" fontId="22" fillId="0" borderId="0" xfId="0" applyFont="1"/>
    <xf numFmtId="0" fontId="16" fillId="2" borderId="1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horizontal="right" wrapText="1"/>
    </xf>
    <xf numFmtId="0" fontId="24" fillId="0" borderId="0" xfId="0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opLeftCell="A4" workbookViewId="0">
      <selection activeCell="L27" sqref="L27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00" t="s">
        <v>122</v>
      </c>
      <c r="B1" s="100"/>
      <c r="C1" s="100"/>
      <c r="D1" s="100"/>
      <c r="E1" s="100"/>
      <c r="F1" s="100"/>
      <c r="G1" s="100"/>
      <c r="H1" s="100"/>
      <c r="I1" s="100"/>
    </row>
    <row r="2" spans="1:9" ht="18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00" t="s">
        <v>17</v>
      </c>
      <c r="B3" s="100"/>
      <c r="C3" s="100"/>
      <c r="D3" s="100"/>
      <c r="E3" s="100"/>
      <c r="F3" s="100"/>
      <c r="G3" s="100"/>
      <c r="H3" s="101"/>
      <c r="I3" s="10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5.75" x14ac:dyDescent="0.25">
      <c r="A5" s="100" t="s">
        <v>23</v>
      </c>
      <c r="B5" s="102"/>
      <c r="C5" s="102"/>
      <c r="D5" s="102"/>
      <c r="E5" s="102"/>
      <c r="F5" s="102"/>
      <c r="G5" s="102"/>
      <c r="H5" s="102"/>
      <c r="I5" s="102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0" t="s">
        <v>32</v>
      </c>
    </row>
    <row r="7" spans="1:9" ht="25.5" x14ac:dyDescent="0.25">
      <c r="A7" s="26"/>
      <c r="B7" s="27"/>
      <c r="C7" s="27"/>
      <c r="D7" s="28"/>
      <c r="E7" s="29"/>
      <c r="F7" s="3" t="s">
        <v>31</v>
      </c>
      <c r="G7" s="3" t="s">
        <v>123</v>
      </c>
      <c r="H7" s="3" t="s">
        <v>39</v>
      </c>
      <c r="I7" s="3" t="s">
        <v>40</v>
      </c>
    </row>
    <row r="8" spans="1:9" x14ac:dyDescent="0.25">
      <c r="A8" s="103" t="s">
        <v>0</v>
      </c>
      <c r="B8" s="104"/>
      <c r="C8" s="104"/>
      <c r="D8" s="104"/>
      <c r="E8" s="105"/>
      <c r="F8" s="76">
        <f t="shared" ref="F8:G8" si="0">F9+F10</f>
        <v>1737775.94</v>
      </c>
      <c r="G8" s="76">
        <f t="shared" si="0"/>
        <v>1817921.24</v>
      </c>
      <c r="H8" s="76">
        <f>SUM(H9:H10)</f>
        <v>1534916</v>
      </c>
      <c r="I8" s="76">
        <f>SUM(I9:I10)</f>
        <v>1579916</v>
      </c>
    </row>
    <row r="9" spans="1:9" x14ac:dyDescent="0.25">
      <c r="A9" s="106" t="s">
        <v>33</v>
      </c>
      <c r="B9" s="107"/>
      <c r="C9" s="107"/>
      <c r="D9" s="107"/>
      <c r="E9" s="99"/>
      <c r="F9" s="77">
        <v>1737775.94</v>
      </c>
      <c r="G9" s="77">
        <v>1817921.24</v>
      </c>
      <c r="H9" s="77">
        <v>1534916</v>
      </c>
      <c r="I9" s="77">
        <v>1579916</v>
      </c>
    </row>
    <row r="10" spans="1:9" x14ac:dyDescent="0.25">
      <c r="A10" s="98" t="s">
        <v>34</v>
      </c>
      <c r="B10" s="99"/>
      <c r="C10" s="99"/>
      <c r="D10" s="99"/>
      <c r="E10" s="99"/>
      <c r="F10" s="77">
        <v>0</v>
      </c>
      <c r="G10" s="77">
        <v>0</v>
      </c>
      <c r="H10" s="77">
        <v>0</v>
      </c>
      <c r="I10" s="77">
        <v>0</v>
      </c>
    </row>
    <row r="11" spans="1:9" x14ac:dyDescent="0.25">
      <c r="A11" s="31" t="s">
        <v>1</v>
      </c>
      <c r="B11" s="40"/>
      <c r="C11" s="40"/>
      <c r="D11" s="40"/>
      <c r="E11" s="40"/>
      <c r="F11" s="76">
        <f t="shared" ref="F11:I11" si="1">F12+F13</f>
        <v>1686606.3099999998</v>
      </c>
      <c r="G11" s="76">
        <f t="shared" si="1"/>
        <v>1827504.95</v>
      </c>
      <c r="H11" s="76">
        <f>SUM(H12+H13)</f>
        <v>1534916</v>
      </c>
      <c r="I11" s="76">
        <f t="shared" si="1"/>
        <v>1579916</v>
      </c>
    </row>
    <row r="12" spans="1:9" x14ac:dyDescent="0.25">
      <c r="A12" s="108" t="s">
        <v>35</v>
      </c>
      <c r="B12" s="107"/>
      <c r="C12" s="107"/>
      <c r="D12" s="107"/>
      <c r="E12" s="107"/>
      <c r="F12" s="77">
        <v>1630922.65</v>
      </c>
      <c r="G12" s="77">
        <v>1769642.47</v>
      </c>
      <c r="H12" s="77">
        <v>1512480</v>
      </c>
      <c r="I12" s="78">
        <v>1512480</v>
      </c>
    </row>
    <row r="13" spans="1:9" x14ac:dyDescent="0.25">
      <c r="A13" s="98" t="s">
        <v>36</v>
      </c>
      <c r="B13" s="99"/>
      <c r="C13" s="99"/>
      <c r="D13" s="99"/>
      <c r="E13" s="99"/>
      <c r="F13" s="77">
        <v>55683.66</v>
      </c>
      <c r="G13" s="77">
        <v>57862.48</v>
      </c>
      <c r="H13" s="77">
        <v>22436</v>
      </c>
      <c r="I13" s="78">
        <v>67436</v>
      </c>
    </row>
    <row r="14" spans="1:9" x14ac:dyDescent="0.25">
      <c r="A14" s="109" t="s">
        <v>59</v>
      </c>
      <c r="B14" s="104"/>
      <c r="C14" s="104"/>
      <c r="D14" s="104"/>
      <c r="E14" s="104"/>
      <c r="F14" s="76">
        <f t="shared" ref="F14:I14" si="2">F8-F11</f>
        <v>51169.630000000121</v>
      </c>
      <c r="G14" s="76">
        <f t="shared" si="2"/>
        <v>-9583.7099999999627</v>
      </c>
      <c r="H14" s="76">
        <f t="shared" si="2"/>
        <v>0</v>
      </c>
      <c r="I14" s="76">
        <f t="shared" si="2"/>
        <v>0</v>
      </c>
    </row>
    <row r="15" spans="1:9" ht="18" x14ac:dyDescent="0.25">
      <c r="A15" s="4"/>
      <c r="B15" s="20"/>
      <c r="C15" s="20"/>
      <c r="D15" s="20"/>
      <c r="E15" s="20"/>
      <c r="F15" s="20"/>
      <c r="G15" s="21"/>
      <c r="H15" s="21"/>
      <c r="I15" s="21"/>
    </row>
    <row r="16" spans="1:9" ht="15.75" x14ac:dyDescent="0.25">
      <c r="A16" s="100" t="s">
        <v>24</v>
      </c>
      <c r="B16" s="102"/>
      <c r="C16" s="102"/>
      <c r="D16" s="102"/>
      <c r="E16" s="102"/>
      <c r="F16" s="102"/>
      <c r="G16" s="102"/>
      <c r="H16" s="102"/>
      <c r="I16" s="102"/>
    </row>
    <row r="17" spans="1:9" ht="18" x14ac:dyDescent="0.25">
      <c r="A17" s="4"/>
      <c r="B17" s="20"/>
      <c r="C17" s="20"/>
      <c r="D17" s="20"/>
      <c r="E17" s="20"/>
      <c r="F17" s="20"/>
      <c r="G17" s="21"/>
      <c r="H17" s="21"/>
      <c r="I17" s="21"/>
    </row>
    <row r="18" spans="1:9" ht="25.5" x14ac:dyDescent="0.25">
      <c r="A18" s="26"/>
      <c r="B18" s="27"/>
      <c r="C18" s="27"/>
      <c r="D18" s="28"/>
      <c r="E18" s="29"/>
      <c r="F18" s="3" t="s">
        <v>31</v>
      </c>
      <c r="G18" s="3" t="s">
        <v>123</v>
      </c>
      <c r="H18" s="3" t="s">
        <v>39</v>
      </c>
      <c r="I18" s="3" t="s">
        <v>40</v>
      </c>
    </row>
    <row r="19" spans="1:9" x14ac:dyDescent="0.25">
      <c r="A19" s="98" t="s">
        <v>37</v>
      </c>
      <c r="B19" s="99"/>
      <c r="C19" s="99"/>
      <c r="D19" s="99"/>
      <c r="E19" s="99"/>
      <c r="F19" s="77"/>
      <c r="G19" s="77"/>
      <c r="H19" s="77"/>
      <c r="I19" s="78"/>
    </row>
    <row r="20" spans="1:9" x14ac:dyDescent="0.25">
      <c r="A20" s="98" t="s">
        <v>38</v>
      </c>
      <c r="B20" s="99"/>
      <c r="C20" s="99"/>
      <c r="D20" s="99"/>
      <c r="E20" s="99"/>
      <c r="F20" s="77"/>
      <c r="G20" s="77"/>
      <c r="H20" s="77"/>
      <c r="I20" s="78"/>
    </row>
    <row r="21" spans="1:9" x14ac:dyDescent="0.25">
      <c r="A21" s="109" t="s">
        <v>2</v>
      </c>
      <c r="B21" s="104"/>
      <c r="C21" s="104"/>
      <c r="D21" s="104"/>
      <c r="E21" s="104"/>
      <c r="F21" s="76">
        <f t="shared" ref="F21:I21" si="3">F19-F20</f>
        <v>0</v>
      </c>
      <c r="G21" s="76">
        <f t="shared" si="3"/>
        <v>0</v>
      </c>
      <c r="H21" s="76">
        <f t="shared" si="3"/>
        <v>0</v>
      </c>
      <c r="I21" s="76">
        <f t="shared" si="3"/>
        <v>0</v>
      </c>
    </row>
    <row r="22" spans="1:9" x14ac:dyDescent="0.25">
      <c r="A22" s="109" t="s">
        <v>60</v>
      </c>
      <c r="B22" s="104"/>
      <c r="C22" s="104"/>
      <c r="D22" s="104"/>
      <c r="E22" s="104"/>
      <c r="F22" s="76">
        <f>F14+F21</f>
        <v>51169.630000000121</v>
      </c>
      <c r="G22" s="76">
        <f>G14+G21</f>
        <v>-9583.7099999999627</v>
      </c>
      <c r="H22" s="76">
        <f>H14+H21</f>
        <v>0</v>
      </c>
      <c r="I22" s="76">
        <f>I14+I21</f>
        <v>0</v>
      </c>
    </row>
    <row r="23" spans="1:9" ht="18" x14ac:dyDescent="0.25">
      <c r="A23" s="19"/>
      <c r="B23" s="20"/>
      <c r="C23" s="20"/>
      <c r="D23" s="20"/>
      <c r="E23" s="20"/>
      <c r="F23" s="20"/>
      <c r="G23" s="21"/>
      <c r="H23" s="21"/>
      <c r="I23" s="21"/>
    </row>
    <row r="24" spans="1:9" ht="15.75" x14ac:dyDescent="0.25">
      <c r="A24" s="100" t="s">
        <v>61</v>
      </c>
      <c r="B24" s="102"/>
      <c r="C24" s="102"/>
      <c r="D24" s="102"/>
      <c r="E24" s="102"/>
      <c r="F24" s="102"/>
      <c r="G24" s="102"/>
      <c r="H24" s="102"/>
      <c r="I24" s="102"/>
    </row>
    <row r="25" spans="1:9" ht="15.75" x14ac:dyDescent="0.25">
      <c r="A25" s="38"/>
      <c r="B25" s="39"/>
      <c r="C25" s="39"/>
      <c r="D25" s="39"/>
      <c r="E25" s="39"/>
      <c r="F25" s="39"/>
      <c r="G25" s="39"/>
      <c r="H25" s="39"/>
      <c r="I25" s="39"/>
    </row>
    <row r="26" spans="1:9" ht="25.5" x14ac:dyDescent="0.25">
      <c r="A26" s="26"/>
      <c r="B26" s="27"/>
      <c r="C26" s="27"/>
      <c r="D26" s="28"/>
      <c r="E26" s="29"/>
      <c r="F26" s="3" t="s">
        <v>31</v>
      </c>
      <c r="G26" s="3" t="s">
        <v>123</v>
      </c>
      <c r="H26" s="3" t="s">
        <v>39</v>
      </c>
      <c r="I26" s="3" t="s">
        <v>40</v>
      </c>
    </row>
    <row r="27" spans="1:9" ht="15" customHeight="1" x14ac:dyDescent="0.25">
      <c r="A27" s="112" t="s">
        <v>62</v>
      </c>
      <c r="B27" s="113"/>
      <c r="C27" s="113"/>
      <c r="D27" s="113"/>
      <c r="E27" s="114"/>
      <c r="F27" s="41">
        <v>0</v>
      </c>
      <c r="G27" s="41">
        <v>0</v>
      </c>
      <c r="H27" s="41">
        <v>0</v>
      </c>
      <c r="I27" s="42">
        <v>0</v>
      </c>
    </row>
    <row r="28" spans="1:9" ht="15" customHeight="1" x14ac:dyDescent="0.25">
      <c r="A28" s="109" t="s">
        <v>63</v>
      </c>
      <c r="B28" s="104"/>
      <c r="C28" s="104"/>
      <c r="D28" s="104"/>
      <c r="E28" s="104"/>
      <c r="F28" s="79">
        <f t="shared" ref="F28:I28" si="4">F22+F27</f>
        <v>51169.630000000121</v>
      </c>
      <c r="G28" s="79">
        <f t="shared" si="4"/>
        <v>-9583.7099999999627</v>
      </c>
      <c r="H28" s="79">
        <f t="shared" si="4"/>
        <v>0</v>
      </c>
      <c r="I28" s="80">
        <f t="shared" si="4"/>
        <v>0</v>
      </c>
    </row>
    <row r="29" spans="1:9" ht="45" customHeight="1" x14ac:dyDescent="0.25">
      <c r="A29" s="103" t="s">
        <v>64</v>
      </c>
      <c r="B29" s="115"/>
      <c r="C29" s="115"/>
      <c r="D29" s="115"/>
      <c r="E29" s="116"/>
      <c r="F29" s="79">
        <f>F14+F21+F27-F28</f>
        <v>0</v>
      </c>
      <c r="G29" s="79">
        <f>G14+G21+G27-G28</f>
        <v>0</v>
      </c>
      <c r="H29" s="79">
        <f>H14+H21+H27-H28</f>
        <v>0</v>
      </c>
      <c r="I29" s="80">
        <f>I14+I21+I27-I28</f>
        <v>0</v>
      </c>
    </row>
    <row r="30" spans="1:9" ht="15.75" x14ac:dyDescent="0.25">
      <c r="A30" s="43"/>
      <c r="B30" s="44"/>
      <c r="C30" s="44"/>
      <c r="D30" s="44"/>
      <c r="E30" s="44"/>
      <c r="F30" s="44"/>
      <c r="G30" s="44"/>
      <c r="H30" s="44"/>
      <c r="I30" s="44"/>
    </row>
    <row r="31" spans="1:9" ht="15.75" x14ac:dyDescent="0.25">
      <c r="A31" s="117" t="s">
        <v>58</v>
      </c>
      <c r="B31" s="117"/>
      <c r="C31" s="117"/>
      <c r="D31" s="117"/>
      <c r="E31" s="117"/>
      <c r="F31" s="117"/>
      <c r="G31" s="117"/>
      <c r="H31" s="117"/>
      <c r="I31" s="117"/>
    </row>
    <row r="32" spans="1:9" ht="18" x14ac:dyDescent="0.25">
      <c r="A32" s="45"/>
      <c r="B32" s="46"/>
      <c r="C32" s="46"/>
      <c r="D32" s="46"/>
      <c r="E32" s="46"/>
      <c r="F32" s="46"/>
      <c r="G32" s="47"/>
      <c r="H32" s="47"/>
      <c r="I32" s="47"/>
    </row>
    <row r="33" spans="1:11" ht="25.5" x14ac:dyDescent="0.25">
      <c r="A33" s="71"/>
      <c r="B33" s="70"/>
      <c r="C33" s="70"/>
      <c r="D33" s="72"/>
      <c r="E33" s="48"/>
      <c r="F33" s="49" t="s">
        <v>31</v>
      </c>
      <c r="G33" s="3" t="s">
        <v>123</v>
      </c>
      <c r="H33" s="49" t="s">
        <v>39</v>
      </c>
      <c r="I33" s="49" t="s">
        <v>40</v>
      </c>
    </row>
    <row r="34" spans="1:11" x14ac:dyDescent="0.25">
      <c r="A34" s="112" t="s">
        <v>62</v>
      </c>
      <c r="B34" s="113"/>
      <c r="C34" s="113"/>
      <c r="D34" s="113"/>
      <c r="E34" s="114"/>
      <c r="F34" s="81">
        <v>0</v>
      </c>
      <c r="G34" s="81">
        <f>F37</f>
        <v>0</v>
      </c>
      <c r="H34" s="81">
        <f>G37</f>
        <v>0</v>
      </c>
      <c r="I34" s="82">
        <f>H37</f>
        <v>0</v>
      </c>
    </row>
    <row r="35" spans="1:11" ht="28.5" customHeight="1" x14ac:dyDescent="0.25">
      <c r="A35" s="112" t="s">
        <v>65</v>
      </c>
      <c r="B35" s="113"/>
      <c r="C35" s="113"/>
      <c r="D35" s="113"/>
      <c r="E35" s="114"/>
      <c r="F35" s="81">
        <v>0</v>
      </c>
      <c r="G35" s="81">
        <v>0</v>
      </c>
      <c r="H35" s="81">
        <v>0</v>
      </c>
      <c r="I35" s="82">
        <v>0</v>
      </c>
      <c r="K35" s="73"/>
    </row>
    <row r="36" spans="1:11" x14ac:dyDescent="0.25">
      <c r="A36" s="112" t="s">
        <v>66</v>
      </c>
      <c r="B36" s="118"/>
      <c r="C36" s="118"/>
      <c r="D36" s="118"/>
      <c r="E36" s="119"/>
      <c r="F36" s="81">
        <v>0</v>
      </c>
      <c r="G36" s="81">
        <v>0</v>
      </c>
      <c r="H36" s="81">
        <v>0</v>
      </c>
      <c r="I36" s="82">
        <v>0</v>
      </c>
    </row>
    <row r="37" spans="1:11" ht="15" customHeight="1" x14ac:dyDescent="0.25">
      <c r="A37" s="109" t="s">
        <v>63</v>
      </c>
      <c r="B37" s="104"/>
      <c r="C37" s="104"/>
      <c r="D37" s="104"/>
      <c r="E37" s="104"/>
      <c r="F37" s="83">
        <f t="shared" ref="F37:I37" si="5">F34-F35+F36</f>
        <v>0</v>
      </c>
      <c r="G37" s="83">
        <f t="shared" si="5"/>
        <v>0</v>
      </c>
      <c r="H37" s="83">
        <f t="shared" si="5"/>
        <v>0</v>
      </c>
      <c r="I37" s="84">
        <f t="shared" si="5"/>
        <v>0</v>
      </c>
    </row>
    <row r="38" spans="1:11" ht="17.25" customHeight="1" x14ac:dyDescent="0.25"/>
    <row r="39" spans="1:11" x14ac:dyDescent="0.25">
      <c r="A39" s="110"/>
      <c r="B39" s="111"/>
      <c r="C39" s="111"/>
      <c r="D39" s="111"/>
      <c r="E39" s="111"/>
      <c r="F39" s="111"/>
      <c r="G39" s="111"/>
      <c r="H39" s="111"/>
      <c r="I39" s="111"/>
    </row>
    <row r="40" spans="1:11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topLeftCell="A13" workbookViewId="0">
      <selection activeCell="I9" sqref="I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100" t="s">
        <v>122</v>
      </c>
      <c r="B1" s="100"/>
      <c r="C1" s="100"/>
      <c r="D1" s="100"/>
      <c r="E1" s="100"/>
      <c r="F1" s="100"/>
      <c r="G1" s="100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00" t="s">
        <v>17</v>
      </c>
      <c r="B3" s="100"/>
      <c r="C3" s="100"/>
      <c r="D3" s="100"/>
      <c r="E3" s="100"/>
      <c r="F3" s="100"/>
      <c r="G3" s="100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00" t="s">
        <v>4</v>
      </c>
      <c r="B5" s="100"/>
      <c r="C5" s="100"/>
      <c r="D5" s="100"/>
      <c r="E5" s="100"/>
      <c r="F5" s="100"/>
      <c r="G5" s="100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100" t="s">
        <v>41</v>
      </c>
      <c r="B7" s="100"/>
      <c r="C7" s="100"/>
      <c r="D7" s="100"/>
      <c r="E7" s="100"/>
      <c r="F7" s="100"/>
      <c r="G7" s="100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8" t="s">
        <v>5</v>
      </c>
      <c r="B9" s="17" t="s">
        <v>6</v>
      </c>
      <c r="C9" s="17" t="s">
        <v>3</v>
      </c>
      <c r="D9" s="18" t="s">
        <v>31</v>
      </c>
      <c r="E9" s="18" t="s">
        <v>123</v>
      </c>
      <c r="F9" s="18" t="s">
        <v>25</v>
      </c>
      <c r="G9" s="18" t="s">
        <v>30</v>
      </c>
    </row>
    <row r="10" spans="1:7" s="59" customFormat="1" x14ac:dyDescent="0.25">
      <c r="A10" s="56"/>
      <c r="B10" s="57"/>
      <c r="C10" s="58" t="s">
        <v>0</v>
      </c>
      <c r="D10" s="85">
        <f>D11</f>
        <v>1737775.94</v>
      </c>
      <c r="E10" s="85">
        <f>E11</f>
        <v>1817921.24</v>
      </c>
      <c r="F10" s="85">
        <f>F11</f>
        <v>1534916</v>
      </c>
      <c r="G10" s="85">
        <f>G11</f>
        <v>1579916</v>
      </c>
    </row>
    <row r="11" spans="1:7" s="66" customFormat="1" ht="15.75" customHeight="1" x14ac:dyDescent="0.25">
      <c r="A11" s="10">
        <v>6</v>
      </c>
      <c r="B11" s="10"/>
      <c r="C11" s="10" t="s">
        <v>7</v>
      </c>
      <c r="D11" s="86">
        <f>SUM(D12:D16)</f>
        <v>1737775.94</v>
      </c>
      <c r="E11" s="86">
        <f>SUM(E12:E16)</f>
        <v>1817921.24</v>
      </c>
      <c r="F11" s="86">
        <f>SUM(F12:F16)</f>
        <v>1534916</v>
      </c>
      <c r="G11" s="86">
        <f>SUM(G12:G16)</f>
        <v>1579916</v>
      </c>
    </row>
    <row r="12" spans="1:7" ht="38.25" x14ac:dyDescent="0.25">
      <c r="A12" s="10"/>
      <c r="B12" s="14">
        <v>63</v>
      </c>
      <c r="C12" s="14" t="s">
        <v>26</v>
      </c>
      <c r="D12" s="87">
        <v>6434.45</v>
      </c>
      <c r="E12" s="87">
        <v>2160</v>
      </c>
      <c r="F12" s="87">
        <v>2160</v>
      </c>
      <c r="G12" s="87">
        <v>2160</v>
      </c>
    </row>
    <row r="13" spans="1:7" x14ac:dyDescent="0.25">
      <c r="A13" s="10"/>
      <c r="B13" s="14">
        <v>64</v>
      </c>
      <c r="C13" s="14" t="s">
        <v>67</v>
      </c>
      <c r="D13" s="87">
        <v>13</v>
      </c>
      <c r="E13" s="87">
        <v>13</v>
      </c>
      <c r="F13" s="87">
        <v>13</v>
      </c>
      <c r="G13" s="87">
        <v>13</v>
      </c>
    </row>
    <row r="14" spans="1:7" ht="63.75" x14ac:dyDescent="0.25">
      <c r="A14" s="10"/>
      <c r="B14" s="14">
        <v>65</v>
      </c>
      <c r="C14" s="14" t="s">
        <v>68</v>
      </c>
      <c r="D14" s="87">
        <v>904000</v>
      </c>
      <c r="E14" s="87">
        <v>922286.24</v>
      </c>
      <c r="F14" s="87">
        <v>922000</v>
      </c>
      <c r="G14" s="87">
        <v>922000</v>
      </c>
    </row>
    <row r="15" spans="1:7" ht="51" x14ac:dyDescent="0.25">
      <c r="A15" s="10"/>
      <c r="B15" s="14">
        <v>66</v>
      </c>
      <c r="C15" s="14" t="s">
        <v>69</v>
      </c>
      <c r="D15" s="87">
        <v>4999</v>
      </c>
      <c r="E15" s="87">
        <v>4340</v>
      </c>
      <c r="F15" s="87">
        <v>4340</v>
      </c>
      <c r="G15" s="87">
        <v>4340</v>
      </c>
    </row>
    <row r="16" spans="1:7" ht="38.25" x14ac:dyDescent="0.25">
      <c r="A16" s="11"/>
      <c r="B16" s="11">
        <v>67</v>
      </c>
      <c r="C16" s="14" t="s">
        <v>27</v>
      </c>
      <c r="D16" s="87">
        <v>822329.49</v>
      </c>
      <c r="E16" s="87">
        <v>889122</v>
      </c>
      <c r="F16" s="87">
        <v>606403</v>
      </c>
      <c r="G16" s="87">
        <v>651403</v>
      </c>
    </row>
    <row r="19" spans="1:7" ht="15.75" x14ac:dyDescent="0.25">
      <c r="A19" s="100" t="s">
        <v>42</v>
      </c>
      <c r="B19" s="120"/>
      <c r="C19" s="120"/>
      <c r="D19" s="120"/>
      <c r="E19" s="120"/>
      <c r="F19" s="120"/>
      <c r="G19" s="120"/>
    </row>
    <row r="20" spans="1:7" ht="18" x14ac:dyDescent="0.25">
      <c r="A20" s="4"/>
      <c r="B20" s="4"/>
      <c r="C20" s="4"/>
      <c r="D20" s="4"/>
      <c r="E20" s="4"/>
      <c r="F20" s="5"/>
      <c r="G20" s="5"/>
    </row>
    <row r="21" spans="1:7" ht="25.5" x14ac:dyDescent="0.25">
      <c r="A21" s="18" t="s">
        <v>5</v>
      </c>
      <c r="B21" s="17" t="s">
        <v>6</v>
      </c>
      <c r="C21" s="17" t="s">
        <v>8</v>
      </c>
      <c r="D21" s="18" t="s">
        <v>31</v>
      </c>
      <c r="E21" s="18" t="s">
        <v>123</v>
      </c>
      <c r="F21" s="18" t="s">
        <v>25</v>
      </c>
      <c r="G21" s="18" t="s">
        <v>30</v>
      </c>
    </row>
    <row r="22" spans="1:7" s="59" customFormat="1" x14ac:dyDescent="0.25">
      <c r="A22" s="56"/>
      <c r="B22" s="57"/>
      <c r="C22" s="58" t="s">
        <v>1</v>
      </c>
      <c r="D22" s="85">
        <f>SUM(D23+D28)</f>
        <v>1686606.3099999998</v>
      </c>
      <c r="E22" s="85">
        <f>E23+E28</f>
        <v>1827504.95</v>
      </c>
      <c r="F22" s="85">
        <f>F23+F28</f>
        <v>1534916</v>
      </c>
      <c r="G22" s="85">
        <f>G23+G28</f>
        <v>1579916</v>
      </c>
    </row>
    <row r="23" spans="1:7" s="66" customFormat="1" ht="15.75" customHeight="1" x14ac:dyDescent="0.25">
      <c r="A23" s="10">
        <v>3</v>
      </c>
      <c r="B23" s="10"/>
      <c r="C23" s="10" t="s">
        <v>9</v>
      </c>
      <c r="D23" s="86">
        <f>SUM(D24:D27)</f>
        <v>1630922.65</v>
      </c>
      <c r="E23" s="86">
        <f>SUM(E24:E27)</f>
        <v>1769642.47</v>
      </c>
      <c r="F23" s="86">
        <f>SUM(F24:F27)</f>
        <v>1512480</v>
      </c>
      <c r="G23" s="86">
        <f>SUM(G24:G27)</f>
        <v>1512480</v>
      </c>
    </row>
    <row r="24" spans="1:7" ht="15.75" customHeight="1" x14ac:dyDescent="0.25">
      <c r="A24" s="10"/>
      <c r="B24" s="14">
        <v>31</v>
      </c>
      <c r="C24" s="14" t="s">
        <v>10</v>
      </c>
      <c r="D24" s="87">
        <v>992667.78</v>
      </c>
      <c r="E24" s="87">
        <v>1261492.71</v>
      </c>
      <c r="F24" s="87">
        <v>1039909</v>
      </c>
      <c r="G24" s="87">
        <v>1039909</v>
      </c>
    </row>
    <row r="25" spans="1:7" x14ac:dyDescent="0.25">
      <c r="A25" s="11"/>
      <c r="B25" s="11">
        <v>32</v>
      </c>
      <c r="C25" s="11" t="s">
        <v>20</v>
      </c>
      <c r="D25" s="87">
        <v>631621.87</v>
      </c>
      <c r="E25" s="87">
        <v>502071</v>
      </c>
      <c r="F25" s="87">
        <v>466508</v>
      </c>
      <c r="G25" s="87">
        <v>466508</v>
      </c>
    </row>
    <row r="26" spans="1:7" x14ac:dyDescent="0.25">
      <c r="A26" s="11"/>
      <c r="B26" s="11">
        <v>34</v>
      </c>
      <c r="C26" s="11" t="s">
        <v>70</v>
      </c>
      <c r="D26" s="87">
        <v>633</v>
      </c>
      <c r="E26" s="87">
        <v>578.76</v>
      </c>
      <c r="F26" s="87">
        <v>563</v>
      </c>
      <c r="G26" s="87">
        <v>563</v>
      </c>
    </row>
    <row r="27" spans="1:7" ht="38.25" x14ac:dyDescent="0.25">
      <c r="A27" s="11"/>
      <c r="B27" s="11">
        <v>37</v>
      </c>
      <c r="C27" s="60" t="s">
        <v>71</v>
      </c>
      <c r="D27" s="87">
        <v>6000</v>
      </c>
      <c r="E27" s="87">
        <v>5500</v>
      </c>
      <c r="F27" s="87">
        <v>5500</v>
      </c>
      <c r="G27" s="87">
        <v>5500</v>
      </c>
    </row>
    <row r="28" spans="1:7" s="66" customFormat="1" ht="25.5" x14ac:dyDescent="0.25">
      <c r="A28" s="13">
        <v>4</v>
      </c>
      <c r="B28" s="13"/>
      <c r="C28" s="22" t="s">
        <v>11</v>
      </c>
      <c r="D28" s="86">
        <f>D29+D30</f>
        <v>55683.66</v>
      </c>
      <c r="E28" s="86">
        <f>SUM(E29:E30)</f>
        <v>57862.48</v>
      </c>
      <c r="F28" s="86">
        <f>SUM(F29:F30)</f>
        <v>22436</v>
      </c>
      <c r="G28" s="86">
        <f>SUM(G29:G30)</f>
        <v>67436</v>
      </c>
    </row>
    <row r="29" spans="1:7" ht="38.25" x14ac:dyDescent="0.25">
      <c r="A29" s="15"/>
      <c r="B29" s="15">
        <v>42</v>
      </c>
      <c r="C29" s="23" t="s">
        <v>28</v>
      </c>
      <c r="D29" s="87">
        <v>55683.66</v>
      </c>
      <c r="E29" s="87">
        <v>57212.480000000003</v>
      </c>
      <c r="F29" s="87">
        <v>21786</v>
      </c>
      <c r="G29" s="87">
        <v>66786</v>
      </c>
    </row>
    <row r="30" spans="1:7" ht="25.5" x14ac:dyDescent="0.25">
      <c r="A30" s="14"/>
      <c r="B30" s="14">
        <v>45</v>
      </c>
      <c r="C30" s="23" t="s">
        <v>72</v>
      </c>
      <c r="D30" s="87">
        <v>0</v>
      </c>
      <c r="E30" s="87">
        <v>650</v>
      </c>
      <c r="F30" s="87">
        <v>650</v>
      </c>
      <c r="G30" s="88">
        <v>650</v>
      </c>
    </row>
  </sheetData>
  <mergeCells count="5">
    <mergeCell ref="A19:G19"/>
    <mergeCell ref="A1:G1"/>
    <mergeCell ref="A3:G3"/>
    <mergeCell ref="A5:G5"/>
    <mergeCell ref="A7:G7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abSelected="1" topLeftCell="A19" workbookViewId="0">
      <selection activeCell="B10" sqref="B10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00" t="s">
        <v>122</v>
      </c>
      <c r="B1" s="100"/>
      <c r="C1" s="100"/>
      <c r="D1" s="100"/>
      <c r="E1" s="10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100" t="s">
        <v>17</v>
      </c>
      <c r="B3" s="100"/>
      <c r="C3" s="100"/>
      <c r="D3" s="100"/>
      <c r="E3" s="100"/>
    </row>
    <row r="4" spans="1:5" ht="18" x14ac:dyDescent="0.25">
      <c r="B4" s="4"/>
      <c r="C4" s="4"/>
      <c r="D4" s="5"/>
      <c r="E4" s="5"/>
    </row>
    <row r="5" spans="1:5" ht="18" customHeight="1" x14ac:dyDescent="0.25">
      <c r="A5" s="100" t="s">
        <v>4</v>
      </c>
      <c r="B5" s="100"/>
      <c r="C5" s="100"/>
      <c r="D5" s="100"/>
      <c r="E5" s="100"/>
    </row>
    <row r="6" spans="1:5" ht="18" x14ac:dyDescent="0.25">
      <c r="A6" s="4"/>
      <c r="B6" s="4"/>
      <c r="C6" s="4"/>
      <c r="D6" s="5"/>
      <c r="E6" s="5"/>
    </row>
    <row r="7" spans="1:5" ht="15.75" customHeight="1" x14ac:dyDescent="0.25">
      <c r="A7" s="100" t="s">
        <v>43</v>
      </c>
      <c r="B7" s="100"/>
      <c r="C7" s="100"/>
      <c r="D7" s="100"/>
      <c r="E7" s="100"/>
    </row>
    <row r="8" spans="1:5" ht="18" x14ac:dyDescent="0.25">
      <c r="A8" s="4"/>
      <c r="B8" s="4"/>
      <c r="C8" s="4"/>
      <c r="D8" s="5"/>
      <c r="E8" s="5"/>
    </row>
    <row r="9" spans="1:5" ht="25.5" x14ac:dyDescent="0.25">
      <c r="A9" s="18" t="s">
        <v>45</v>
      </c>
      <c r="B9" s="18" t="s">
        <v>31</v>
      </c>
      <c r="C9" s="18" t="s">
        <v>123</v>
      </c>
      <c r="D9" s="18" t="s">
        <v>25</v>
      </c>
      <c r="E9" s="18" t="s">
        <v>30</v>
      </c>
    </row>
    <row r="10" spans="1:5" s="59" customFormat="1" x14ac:dyDescent="0.25">
      <c r="A10" s="61" t="s">
        <v>0</v>
      </c>
      <c r="B10" s="85">
        <f>SUM(B11+B14+B16+B20+B22+B24)</f>
        <v>1737775.94</v>
      </c>
      <c r="C10" s="85">
        <f>SUM(C11+C14+C16+C20+C22+C24)</f>
        <v>1817921.24</v>
      </c>
      <c r="D10" s="85">
        <f>D11+D14+D16+D20+D22+D24</f>
        <v>1534916</v>
      </c>
      <c r="E10" s="85">
        <f>E11+E14+E16+E20+E22+E24</f>
        <v>1579916</v>
      </c>
    </row>
    <row r="11" spans="1:5" s="59" customFormat="1" x14ac:dyDescent="0.25">
      <c r="A11" s="64" t="s">
        <v>48</v>
      </c>
      <c r="B11" s="89">
        <f>B12+B13</f>
        <v>346171.82</v>
      </c>
      <c r="C11" s="89">
        <f>SUM(C12:C13)</f>
        <v>402965</v>
      </c>
      <c r="D11" s="89">
        <f>SUM(D12:D13)</f>
        <v>170246</v>
      </c>
      <c r="E11" s="89">
        <f>SUM(E12:E13)</f>
        <v>215246</v>
      </c>
    </row>
    <row r="12" spans="1:5" x14ac:dyDescent="0.25">
      <c r="A12" s="12" t="s">
        <v>83</v>
      </c>
      <c r="B12" s="87">
        <v>276024</v>
      </c>
      <c r="C12" s="87">
        <v>402965</v>
      </c>
      <c r="D12" s="87">
        <v>170246</v>
      </c>
      <c r="E12" s="87">
        <v>215246</v>
      </c>
    </row>
    <row r="13" spans="1:5" ht="25.5" x14ac:dyDescent="0.25">
      <c r="A13" s="62" t="s">
        <v>73</v>
      </c>
      <c r="B13" s="87">
        <v>70147.820000000007</v>
      </c>
      <c r="C13" s="87">
        <v>0</v>
      </c>
      <c r="D13" s="87">
        <v>0</v>
      </c>
      <c r="E13" s="87">
        <v>0</v>
      </c>
    </row>
    <row r="14" spans="1:5" s="66" customFormat="1" x14ac:dyDescent="0.25">
      <c r="A14" s="63" t="s">
        <v>75</v>
      </c>
      <c r="B14" s="86">
        <f>B15</f>
        <v>3683</v>
      </c>
      <c r="C14" s="86">
        <f>C15</f>
        <v>4353</v>
      </c>
      <c r="D14" s="86">
        <f>D15</f>
        <v>4353</v>
      </c>
      <c r="E14" s="86">
        <f>E15</f>
        <v>4353</v>
      </c>
    </row>
    <row r="15" spans="1:5" ht="25.5" x14ac:dyDescent="0.25">
      <c r="A15" s="62" t="s">
        <v>74</v>
      </c>
      <c r="B15" s="87">
        <v>3683</v>
      </c>
      <c r="C15" s="87">
        <v>4353</v>
      </c>
      <c r="D15" s="87">
        <v>4353</v>
      </c>
      <c r="E15" s="87">
        <v>4353</v>
      </c>
    </row>
    <row r="16" spans="1:5" s="66" customFormat="1" ht="25.5" x14ac:dyDescent="0.25">
      <c r="A16" s="10" t="s">
        <v>47</v>
      </c>
      <c r="B16" s="86">
        <f>B17+B18+B19</f>
        <v>1376157.67</v>
      </c>
      <c r="C16" s="86">
        <f>SUM(C17+C18+C19)</f>
        <v>1406443.24</v>
      </c>
      <c r="D16" s="86">
        <f>D17+D18</f>
        <v>1356157</v>
      </c>
      <c r="E16" s="86">
        <f>E17+E18</f>
        <v>1356157</v>
      </c>
    </row>
    <row r="17" spans="1:5" ht="38.25" x14ac:dyDescent="0.25">
      <c r="A17" s="16" t="s">
        <v>76</v>
      </c>
      <c r="B17" s="87">
        <v>900000</v>
      </c>
      <c r="C17" s="87">
        <v>920286.24</v>
      </c>
      <c r="D17" s="87">
        <v>920000</v>
      </c>
      <c r="E17" s="87">
        <v>920000</v>
      </c>
    </row>
    <row r="18" spans="1:5" ht="25.5" x14ac:dyDescent="0.25">
      <c r="A18" s="62" t="s">
        <v>77</v>
      </c>
      <c r="B18" s="87">
        <v>476157.67</v>
      </c>
      <c r="C18" s="87">
        <v>436157</v>
      </c>
      <c r="D18" s="87">
        <v>436157</v>
      </c>
      <c r="E18" s="87">
        <v>436157</v>
      </c>
    </row>
    <row r="19" spans="1:5" ht="25.5" x14ac:dyDescent="0.25">
      <c r="A19" s="62" t="s">
        <v>121</v>
      </c>
      <c r="B19" s="87">
        <v>0</v>
      </c>
      <c r="C19" s="87">
        <v>50000</v>
      </c>
      <c r="D19" s="87">
        <v>0</v>
      </c>
      <c r="E19" s="87">
        <v>0</v>
      </c>
    </row>
    <row r="20" spans="1:5" s="66" customFormat="1" x14ac:dyDescent="0.25">
      <c r="A20" s="36" t="s">
        <v>46</v>
      </c>
      <c r="B20" s="86">
        <f>B21</f>
        <v>6434.45</v>
      </c>
      <c r="C20" s="86">
        <f>C21</f>
        <v>2160</v>
      </c>
      <c r="D20" s="86">
        <f>D21</f>
        <v>2160</v>
      </c>
      <c r="E20" s="90">
        <f>E21</f>
        <v>2160</v>
      </c>
    </row>
    <row r="21" spans="1:5" ht="25.5" x14ac:dyDescent="0.25">
      <c r="A21" s="16" t="s">
        <v>78</v>
      </c>
      <c r="B21" s="87">
        <v>6434.45</v>
      </c>
      <c r="C21" s="87">
        <v>2160</v>
      </c>
      <c r="D21" s="87">
        <v>2160</v>
      </c>
      <c r="E21" s="88">
        <v>2160</v>
      </c>
    </row>
    <row r="22" spans="1:5" s="66" customFormat="1" x14ac:dyDescent="0.25">
      <c r="A22" s="63" t="s">
        <v>79</v>
      </c>
      <c r="B22" s="86">
        <f>B23</f>
        <v>1329</v>
      </c>
      <c r="C22" s="86">
        <f>C23</f>
        <v>0</v>
      </c>
      <c r="D22" s="86">
        <f>D23</f>
        <v>0</v>
      </c>
      <c r="E22" s="90">
        <f>E23</f>
        <v>0</v>
      </c>
    </row>
    <row r="23" spans="1:5" ht="25.5" x14ac:dyDescent="0.25">
      <c r="A23" s="62" t="s">
        <v>81</v>
      </c>
      <c r="B23" s="87">
        <v>1329</v>
      </c>
      <c r="C23" s="87">
        <v>0</v>
      </c>
      <c r="D23" s="87">
        <v>0</v>
      </c>
      <c r="E23" s="88">
        <v>0</v>
      </c>
    </row>
    <row r="24" spans="1:5" s="66" customFormat="1" ht="51" x14ac:dyDescent="0.25">
      <c r="A24" s="63" t="s">
        <v>80</v>
      </c>
      <c r="B24" s="86">
        <f>B25</f>
        <v>4000</v>
      </c>
      <c r="C24" s="86">
        <f>C25</f>
        <v>2000</v>
      </c>
      <c r="D24" s="86">
        <f>D25</f>
        <v>2000</v>
      </c>
      <c r="E24" s="90">
        <f>E25</f>
        <v>2000</v>
      </c>
    </row>
    <row r="25" spans="1:5" s="59" customFormat="1" ht="75" x14ac:dyDescent="0.25">
      <c r="A25" s="65" t="s">
        <v>82</v>
      </c>
      <c r="B25" s="91">
        <v>4000</v>
      </c>
      <c r="C25" s="91">
        <v>2000</v>
      </c>
      <c r="D25" s="91">
        <v>2000</v>
      </c>
      <c r="E25" s="91">
        <v>2000</v>
      </c>
    </row>
    <row r="27" spans="1:5" ht="15.75" customHeight="1" x14ac:dyDescent="0.25">
      <c r="A27" s="100" t="s">
        <v>44</v>
      </c>
      <c r="B27" s="100"/>
      <c r="C27" s="100"/>
      <c r="D27" s="100"/>
      <c r="E27" s="100"/>
    </row>
    <row r="28" spans="1:5" ht="18" x14ac:dyDescent="0.25">
      <c r="A28" s="4"/>
      <c r="B28" s="4"/>
      <c r="C28" s="4"/>
      <c r="D28" s="5"/>
      <c r="E28" s="5"/>
    </row>
    <row r="29" spans="1:5" ht="25.5" x14ac:dyDescent="0.25">
      <c r="A29" s="18" t="s">
        <v>45</v>
      </c>
      <c r="B29" s="18" t="s">
        <v>31</v>
      </c>
      <c r="C29" s="18" t="s">
        <v>123</v>
      </c>
      <c r="D29" s="18" t="s">
        <v>25</v>
      </c>
      <c r="E29" s="18" t="s">
        <v>30</v>
      </c>
    </row>
    <row r="30" spans="1:5" x14ac:dyDescent="0.25">
      <c r="A30" s="36" t="s">
        <v>1</v>
      </c>
      <c r="B30" s="85">
        <f>SUM(B31+B34+B36+B40+B42+B44)</f>
        <v>1686606.31</v>
      </c>
      <c r="C30" s="85">
        <f>SUM(C31+C34+C36+C40+C44)</f>
        <v>1827504.95</v>
      </c>
      <c r="D30" s="85">
        <f>SUM(D31+D34+D36+D40+D44)</f>
        <v>1534916</v>
      </c>
      <c r="E30" s="85">
        <f>SUM(E31+E34+E36+E40+E42+E44)</f>
        <v>1579916</v>
      </c>
    </row>
    <row r="31" spans="1:5" s="66" customFormat="1" ht="15.75" customHeight="1" x14ac:dyDescent="0.25">
      <c r="A31" s="22" t="s">
        <v>48</v>
      </c>
      <c r="B31" s="86">
        <f>SUM(B32+B33)</f>
        <v>346171.82</v>
      </c>
      <c r="C31" s="86">
        <f>C32+C33</f>
        <v>402965</v>
      </c>
      <c r="D31" s="86">
        <f>D32+D33</f>
        <v>170246</v>
      </c>
      <c r="E31" s="86">
        <f>E32+E33</f>
        <v>215246</v>
      </c>
    </row>
    <row r="32" spans="1:5" x14ac:dyDescent="0.25">
      <c r="A32" s="12" t="s">
        <v>49</v>
      </c>
      <c r="B32" s="87">
        <v>276024</v>
      </c>
      <c r="C32" s="87">
        <v>402965</v>
      </c>
      <c r="D32" s="87">
        <v>170246</v>
      </c>
      <c r="E32" s="87">
        <v>215246</v>
      </c>
    </row>
    <row r="33" spans="1:5" ht="25.5" x14ac:dyDescent="0.25">
      <c r="A33" s="62" t="s">
        <v>73</v>
      </c>
      <c r="B33" s="87">
        <v>70147.820000000007</v>
      </c>
      <c r="C33" s="87">
        <v>0</v>
      </c>
      <c r="D33" s="87">
        <v>0</v>
      </c>
      <c r="E33" s="87">
        <v>0</v>
      </c>
    </row>
    <row r="34" spans="1:5" s="66" customFormat="1" x14ac:dyDescent="0.25">
      <c r="A34" s="22" t="s">
        <v>50</v>
      </c>
      <c r="B34" s="86">
        <f>B35</f>
        <v>3683</v>
      </c>
      <c r="C34" s="86">
        <f>C35</f>
        <v>4353</v>
      </c>
      <c r="D34" s="86">
        <f>D35</f>
        <v>4353</v>
      </c>
      <c r="E34" s="86">
        <f>E35</f>
        <v>4353</v>
      </c>
    </row>
    <row r="35" spans="1:5" x14ac:dyDescent="0.25">
      <c r="A35" s="12" t="s">
        <v>84</v>
      </c>
      <c r="B35" s="87">
        <v>3683</v>
      </c>
      <c r="C35" s="87">
        <v>4353</v>
      </c>
      <c r="D35" s="87">
        <v>4353</v>
      </c>
      <c r="E35" s="88">
        <v>4353</v>
      </c>
    </row>
    <row r="36" spans="1:5" s="66" customFormat="1" ht="30" x14ac:dyDescent="0.25">
      <c r="A36" s="67" t="s">
        <v>47</v>
      </c>
      <c r="B36" s="92">
        <f>SUM(B37+B38)</f>
        <v>1324988.04</v>
      </c>
      <c r="C36" s="92">
        <f>C37+C38+C39</f>
        <v>1416026.95</v>
      </c>
      <c r="D36" s="92">
        <f>D37+D38+D39</f>
        <v>1356157</v>
      </c>
      <c r="E36" s="92">
        <f>E37+E38+E39</f>
        <v>1356157</v>
      </c>
    </row>
    <row r="37" spans="1:5" ht="45" x14ac:dyDescent="0.25">
      <c r="A37" s="68" t="s">
        <v>85</v>
      </c>
      <c r="B37" s="91">
        <v>848830.37</v>
      </c>
      <c r="C37" s="91">
        <v>920286.24</v>
      </c>
      <c r="D37" s="91">
        <v>920000</v>
      </c>
      <c r="E37" s="91">
        <v>920000</v>
      </c>
    </row>
    <row r="38" spans="1:5" ht="30" x14ac:dyDescent="0.25">
      <c r="A38" s="68" t="s">
        <v>77</v>
      </c>
      <c r="B38" s="91">
        <v>476157.67</v>
      </c>
      <c r="C38" s="91">
        <v>436157</v>
      </c>
      <c r="D38" s="91">
        <v>436157</v>
      </c>
      <c r="E38" s="91">
        <v>436157</v>
      </c>
    </row>
    <row r="39" spans="1:5" ht="30" x14ac:dyDescent="0.25">
      <c r="A39" s="68" t="s">
        <v>121</v>
      </c>
      <c r="B39" s="91">
        <v>0</v>
      </c>
      <c r="C39" s="91">
        <v>59583.71</v>
      </c>
      <c r="D39" s="91">
        <v>0</v>
      </c>
      <c r="E39" s="91">
        <v>0</v>
      </c>
    </row>
    <row r="40" spans="1:5" s="66" customFormat="1" x14ac:dyDescent="0.25">
      <c r="A40" s="69" t="s">
        <v>46</v>
      </c>
      <c r="B40" s="92">
        <f>B41</f>
        <v>6434.45</v>
      </c>
      <c r="C40" s="92">
        <f>C41</f>
        <v>2160</v>
      </c>
      <c r="D40" s="92">
        <f>D41</f>
        <v>2160</v>
      </c>
      <c r="E40" s="92">
        <f>E41</f>
        <v>2160</v>
      </c>
    </row>
    <row r="41" spans="1:5" ht="30" x14ac:dyDescent="0.25">
      <c r="A41" s="68" t="s">
        <v>86</v>
      </c>
      <c r="B41" s="91">
        <v>6434.45</v>
      </c>
      <c r="C41" s="91">
        <v>2160</v>
      </c>
      <c r="D41" s="91">
        <v>2160</v>
      </c>
      <c r="E41" s="91">
        <v>2160</v>
      </c>
    </row>
    <row r="42" spans="1:5" s="66" customFormat="1" x14ac:dyDescent="0.25">
      <c r="A42" s="69" t="s">
        <v>79</v>
      </c>
      <c r="B42" s="92">
        <f>B43</f>
        <v>1329</v>
      </c>
      <c r="C42" s="92">
        <f>C43</f>
        <v>0</v>
      </c>
      <c r="D42" s="92">
        <f>D43</f>
        <v>0</v>
      </c>
      <c r="E42" s="92">
        <f>E43</f>
        <v>0</v>
      </c>
    </row>
    <row r="43" spans="1:5" ht="30" x14ac:dyDescent="0.25">
      <c r="A43" s="68" t="s">
        <v>81</v>
      </c>
      <c r="B43" s="91">
        <v>1329</v>
      </c>
      <c r="C43" s="91">
        <v>0</v>
      </c>
      <c r="D43" s="91">
        <v>0</v>
      </c>
      <c r="E43" s="91">
        <v>0</v>
      </c>
    </row>
    <row r="44" spans="1:5" s="66" customFormat="1" ht="51" x14ac:dyDescent="0.25">
      <c r="A44" s="63" t="s">
        <v>80</v>
      </c>
      <c r="B44" s="92">
        <f>B45</f>
        <v>4000</v>
      </c>
      <c r="C44" s="92">
        <f>C45</f>
        <v>2000</v>
      </c>
      <c r="D44" s="92">
        <f>D45</f>
        <v>2000</v>
      </c>
      <c r="E44" s="92">
        <f>E45</f>
        <v>2000</v>
      </c>
    </row>
    <row r="45" spans="1:5" ht="75" x14ac:dyDescent="0.25">
      <c r="A45" s="65" t="s">
        <v>82</v>
      </c>
      <c r="B45" s="91">
        <v>4000</v>
      </c>
      <c r="C45" s="91">
        <v>2000</v>
      </c>
      <c r="D45" s="91">
        <v>2000</v>
      </c>
      <c r="E45" s="91">
        <v>2000</v>
      </c>
    </row>
  </sheetData>
  <mergeCells count="5">
    <mergeCell ref="A1:E1"/>
    <mergeCell ref="A3:E3"/>
    <mergeCell ref="A5:E5"/>
    <mergeCell ref="A7:E7"/>
    <mergeCell ref="A27:E27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2"/>
  <sheetViews>
    <sheetView topLeftCell="A4" workbookViewId="0">
      <selection activeCell="F20" sqref="F20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100" t="s">
        <v>122</v>
      </c>
      <c r="B1" s="100"/>
      <c r="C1" s="100"/>
      <c r="D1" s="100"/>
      <c r="E1" s="100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100" t="s">
        <v>17</v>
      </c>
      <c r="B3" s="100"/>
      <c r="C3" s="100"/>
      <c r="D3" s="101"/>
      <c r="E3" s="101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100" t="s">
        <v>4</v>
      </c>
      <c r="B5" s="102"/>
      <c r="C5" s="102"/>
      <c r="D5" s="102"/>
      <c r="E5" s="102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100" t="s">
        <v>12</v>
      </c>
      <c r="B7" s="120"/>
      <c r="C7" s="120"/>
      <c r="D7" s="120"/>
      <c r="E7" s="120"/>
    </row>
    <row r="8" spans="1:5" ht="18" x14ac:dyDescent="0.25">
      <c r="A8" s="4"/>
      <c r="B8" s="4"/>
      <c r="C8" s="4"/>
      <c r="D8" s="5"/>
      <c r="E8" s="5"/>
    </row>
    <row r="9" spans="1:5" ht="25.5" x14ac:dyDescent="0.25">
      <c r="A9" s="18" t="s">
        <v>45</v>
      </c>
      <c r="B9" s="18" t="s">
        <v>31</v>
      </c>
      <c r="C9" s="18" t="s">
        <v>123</v>
      </c>
      <c r="D9" s="18" t="s">
        <v>25</v>
      </c>
      <c r="E9" s="18" t="s">
        <v>30</v>
      </c>
    </row>
    <row r="10" spans="1:5" s="66" customFormat="1" ht="15.75" customHeight="1" x14ac:dyDescent="0.25">
      <c r="A10" s="10" t="s">
        <v>13</v>
      </c>
      <c r="B10" s="86">
        <v>1686606.31</v>
      </c>
      <c r="C10" s="86">
        <f>C11</f>
        <v>1827504.95</v>
      </c>
      <c r="D10" s="86">
        <v>1534916</v>
      </c>
      <c r="E10" s="86">
        <v>1579916</v>
      </c>
    </row>
    <row r="11" spans="1:5" s="66" customFormat="1" ht="15.75" customHeight="1" x14ac:dyDescent="0.25">
      <c r="A11" s="10" t="s">
        <v>87</v>
      </c>
      <c r="B11" s="86">
        <v>1686606.31</v>
      </c>
      <c r="C11" s="86">
        <f>C12</f>
        <v>1827504.95</v>
      </c>
      <c r="D11" s="86">
        <v>1534916</v>
      </c>
      <c r="E11" s="86">
        <v>1579916</v>
      </c>
    </row>
    <row r="12" spans="1:5" x14ac:dyDescent="0.25">
      <c r="A12" s="16" t="s">
        <v>88</v>
      </c>
      <c r="B12" s="87">
        <v>1686606.31</v>
      </c>
      <c r="C12" s="87">
        <v>1827504.95</v>
      </c>
      <c r="D12" s="87">
        <v>1534916</v>
      </c>
      <c r="E12" s="87">
        <v>1579916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topLeftCell="A4" workbookViewId="0">
      <selection activeCell="D7" sqref="D7:D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100" t="s">
        <v>122</v>
      </c>
      <c r="B1" s="100"/>
      <c r="C1" s="100"/>
      <c r="D1" s="100"/>
      <c r="E1" s="100"/>
      <c r="F1" s="100"/>
      <c r="G1" s="100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00" t="s">
        <v>17</v>
      </c>
      <c r="B3" s="100"/>
      <c r="C3" s="100"/>
      <c r="D3" s="100"/>
      <c r="E3" s="100"/>
      <c r="F3" s="100"/>
      <c r="G3" s="100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00" t="s">
        <v>52</v>
      </c>
      <c r="B5" s="100"/>
      <c r="C5" s="100"/>
      <c r="D5" s="100"/>
      <c r="E5" s="100"/>
      <c r="F5" s="100"/>
      <c r="G5" s="100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25.5" x14ac:dyDescent="0.25">
      <c r="A7" s="18" t="s">
        <v>5</v>
      </c>
      <c r="B7" s="17" t="s">
        <v>6</v>
      </c>
      <c r="C7" s="17" t="s">
        <v>29</v>
      </c>
      <c r="D7" s="18" t="s">
        <v>31</v>
      </c>
      <c r="E7" s="18" t="s">
        <v>123</v>
      </c>
      <c r="F7" s="18" t="s">
        <v>25</v>
      </c>
      <c r="G7" s="18" t="s">
        <v>30</v>
      </c>
    </row>
    <row r="8" spans="1:7" x14ac:dyDescent="0.25">
      <c r="A8" s="34"/>
      <c r="B8" s="35"/>
      <c r="C8" s="33" t="s">
        <v>54</v>
      </c>
      <c r="D8" s="34"/>
      <c r="E8" s="34"/>
      <c r="F8" s="34"/>
      <c r="G8" s="34"/>
    </row>
    <row r="9" spans="1:7" ht="25.5" x14ac:dyDescent="0.25">
      <c r="A9" s="10">
        <v>8</v>
      </c>
      <c r="B9" s="10"/>
      <c r="C9" s="10" t="s">
        <v>14</v>
      </c>
      <c r="D9" s="8"/>
      <c r="E9" s="8"/>
      <c r="F9" s="8"/>
      <c r="G9" s="8"/>
    </row>
    <row r="10" spans="1:7" x14ac:dyDescent="0.25">
      <c r="A10" s="10"/>
      <c r="B10" s="14">
        <v>84</v>
      </c>
      <c r="C10" s="14" t="s">
        <v>21</v>
      </c>
      <c r="D10" s="8"/>
      <c r="E10" s="8"/>
      <c r="F10" s="8"/>
      <c r="G10" s="8"/>
    </row>
    <row r="11" spans="1:7" x14ac:dyDescent="0.25">
      <c r="A11" s="10"/>
      <c r="B11" s="14"/>
      <c r="C11" s="37"/>
      <c r="D11" s="8"/>
      <c r="E11" s="8"/>
      <c r="F11" s="8"/>
      <c r="G11" s="8"/>
    </row>
    <row r="12" spans="1:7" x14ac:dyDescent="0.25">
      <c r="A12" s="10"/>
      <c r="B12" s="14"/>
      <c r="C12" s="33" t="s">
        <v>57</v>
      </c>
      <c r="D12" s="8"/>
      <c r="E12" s="8"/>
      <c r="F12" s="8"/>
      <c r="G12" s="8"/>
    </row>
    <row r="13" spans="1:7" ht="25.5" x14ac:dyDescent="0.25">
      <c r="A13" s="13">
        <v>5</v>
      </c>
      <c r="B13" s="13"/>
      <c r="C13" s="22" t="s">
        <v>15</v>
      </c>
      <c r="D13" s="8"/>
      <c r="E13" s="8"/>
      <c r="F13" s="8"/>
      <c r="G13" s="8"/>
    </row>
    <row r="14" spans="1:7" ht="25.5" x14ac:dyDescent="0.25">
      <c r="A14" s="14"/>
      <c r="B14" s="14">
        <v>54</v>
      </c>
      <c r="C14" s="23" t="s">
        <v>22</v>
      </c>
      <c r="D14" s="8"/>
      <c r="E14" s="8"/>
      <c r="F14" s="8"/>
      <c r="G14" s="9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D18" sqref="D18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00" t="s">
        <v>122</v>
      </c>
      <c r="B1" s="100"/>
      <c r="C1" s="100"/>
      <c r="D1" s="100"/>
      <c r="E1" s="10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100" t="s">
        <v>17</v>
      </c>
      <c r="B3" s="100"/>
      <c r="C3" s="100"/>
      <c r="D3" s="100"/>
      <c r="E3" s="100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100" t="s">
        <v>53</v>
      </c>
      <c r="B5" s="100"/>
      <c r="C5" s="100"/>
      <c r="D5" s="100"/>
      <c r="E5" s="100"/>
    </row>
    <row r="6" spans="1:5" ht="18" x14ac:dyDescent="0.25">
      <c r="A6" s="4"/>
      <c r="B6" s="4"/>
      <c r="C6" s="4"/>
      <c r="D6" s="5"/>
      <c r="E6" s="5"/>
    </row>
    <row r="7" spans="1:5" ht="25.5" x14ac:dyDescent="0.25">
      <c r="A7" s="17" t="s">
        <v>45</v>
      </c>
      <c r="B7" s="18" t="s">
        <v>31</v>
      </c>
      <c r="C7" s="18" t="s">
        <v>123</v>
      </c>
      <c r="D7" s="18" t="s">
        <v>25</v>
      </c>
      <c r="E7" s="18" t="s">
        <v>30</v>
      </c>
    </row>
    <row r="8" spans="1:5" x14ac:dyDescent="0.25">
      <c r="A8" s="10" t="s">
        <v>54</v>
      </c>
      <c r="B8" s="8"/>
      <c r="C8" s="8"/>
      <c r="D8" s="8"/>
      <c r="E8" s="8"/>
    </row>
    <row r="9" spans="1:5" ht="25.5" x14ac:dyDescent="0.25">
      <c r="A9" s="10" t="s">
        <v>55</v>
      </c>
      <c r="B9" s="8"/>
      <c r="C9" s="8"/>
      <c r="D9" s="8"/>
      <c r="E9" s="8"/>
    </row>
    <row r="10" spans="1:5" ht="25.5" x14ac:dyDescent="0.25">
      <c r="A10" s="16" t="s">
        <v>56</v>
      </c>
      <c r="B10" s="8"/>
      <c r="C10" s="8"/>
      <c r="D10" s="8"/>
      <c r="E10" s="8"/>
    </row>
    <row r="11" spans="1:5" x14ac:dyDescent="0.25">
      <c r="A11" s="16"/>
      <c r="B11" s="8"/>
      <c r="C11" s="8"/>
      <c r="D11" s="8"/>
      <c r="E11" s="8"/>
    </row>
    <row r="12" spans="1:5" x14ac:dyDescent="0.25">
      <c r="A12" s="10" t="s">
        <v>57</v>
      </c>
      <c r="B12" s="8"/>
      <c r="C12" s="8"/>
      <c r="D12" s="8"/>
      <c r="E12" s="8"/>
    </row>
    <row r="13" spans="1:5" x14ac:dyDescent="0.25">
      <c r="A13" s="22" t="s">
        <v>48</v>
      </c>
      <c r="B13" s="8"/>
      <c r="C13" s="8"/>
      <c r="D13" s="8"/>
      <c r="E13" s="8"/>
    </row>
    <row r="14" spans="1:5" x14ac:dyDescent="0.25">
      <c r="A14" s="12" t="s">
        <v>49</v>
      </c>
      <c r="B14" s="8"/>
      <c r="C14" s="8"/>
      <c r="D14" s="8"/>
      <c r="E14" s="9"/>
    </row>
    <row r="15" spans="1:5" x14ac:dyDescent="0.25">
      <c r="A15" s="22" t="s">
        <v>50</v>
      </c>
      <c r="B15" s="8"/>
      <c r="C15" s="8"/>
      <c r="D15" s="8"/>
      <c r="E15" s="9"/>
    </row>
    <row r="16" spans="1:5" x14ac:dyDescent="0.25">
      <c r="A16" s="12" t="s">
        <v>51</v>
      </c>
      <c r="B16" s="8"/>
      <c r="C16" s="8"/>
      <c r="D16" s="8"/>
      <c r="E16" s="9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1"/>
  <sheetViews>
    <sheetView topLeftCell="A52" workbookViewId="0">
      <selection activeCell="K36" sqref="K3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</cols>
  <sheetData>
    <row r="1" spans="1:8" ht="42" customHeight="1" x14ac:dyDescent="0.25">
      <c r="A1" s="100" t="s">
        <v>122</v>
      </c>
      <c r="B1" s="100"/>
      <c r="C1" s="100"/>
      <c r="D1" s="100"/>
      <c r="E1" s="100"/>
      <c r="F1" s="100"/>
      <c r="G1" s="100"/>
      <c r="H1" s="100"/>
    </row>
    <row r="2" spans="1:8" ht="18" x14ac:dyDescent="0.25">
      <c r="A2" s="4"/>
      <c r="B2" s="4"/>
      <c r="C2" s="4"/>
      <c r="D2" s="4"/>
      <c r="E2" s="4"/>
      <c r="F2" s="4"/>
      <c r="G2" s="5"/>
      <c r="H2" s="5"/>
    </row>
    <row r="3" spans="1:8" ht="18" customHeight="1" x14ac:dyDescent="0.25">
      <c r="A3" s="100" t="s">
        <v>16</v>
      </c>
      <c r="B3" s="102"/>
      <c r="C3" s="102"/>
      <c r="D3" s="102"/>
      <c r="E3" s="102"/>
      <c r="F3" s="102"/>
      <c r="G3" s="102"/>
      <c r="H3" s="10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25.5" x14ac:dyDescent="0.25">
      <c r="A5" s="133" t="s">
        <v>18</v>
      </c>
      <c r="B5" s="134"/>
      <c r="C5" s="135"/>
      <c r="D5" s="17" t="s">
        <v>19</v>
      </c>
      <c r="E5" s="18" t="s">
        <v>31</v>
      </c>
      <c r="F5" s="18" t="s">
        <v>123</v>
      </c>
      <c r="G5" s="18" t="s">
        <v>25</v>
      </c>
      <c r="H5" s="18" t="s">
        <v>30</v>
      </c>
    </row>
    <row r="6" spans="1:8" s="66" customFormat="1" ht="25.5" x14ac:dyDescent="0.25">
      <c r="A6" s="130" t="s">
        <v>89</v>
      </c>
      <c r="B6" s="131"/>
      <c r="C6" s="132"/>
      <c r="D6" s="25" t="s">
        <v>107</v>
      </c>
      <c r="E6" s="86">
        <f>E7</f>
        <v>1578414.49</v>
      </c>
      <c r="F6" s="86">
        <f>F7</f>
        <v>1781897.95</v>
      </c>
      <c r="G6" s="86">
        <f>G7</f>
        <v>1524872</v>
      </c>
      <c r="H6" s="86">
        <f>H7</f>
        <v>1569872</v>
      </c>
    </row>
    <row r="7" spans="1:8" s="66" customFormat="1" ht="25.5" x14ac:dyDescent="0.25">
      <c r="A7" s="130" t="s">
        <v>115</v>
      </c>
      <c r="B7" s="131"/>
      <c r="C7" s="132"/>
      <c r="D7" s="25" t="s">
        <v>108</v>
      </c>
      <c r="E7" s="86">
        <f>E8+E14+E17+E22+E31+E37+E40+E43+E48</f>
        <v>1578414.49</v>
      </c>
      <c r="F7" s="86">
        <f>F8+F14+F17+F22+F31+F37+F40+F43+F48</f>
        <v>1781897.95</v>
      </c>
      <c r="G7" s="86">
        <f>SUM(G8+G14+G17+G22+G31+G37+G40+G43+G48)</f>
        <v>1524872</v>
      </c>
      <c r="H7" s="86">
        <f>SUM(H8+H14+H17+H22+H31+H37+H40+H43+H48)</f>
        <v>1569872</v>
      </c>
    </row>
    <row r="8" spans="1:8" s="97" customFormat="1" x14ac:dyDescent="0.25">
      <c r="A8" s="121" t="s">
        <v>90</v>
      </c>
      <c r="B8" s="122"/>
      <c r="C8" s="123"/>
      <c r="D8" s="32" t="s">
        <v>91</v>
      </c>
      <c r="E8" s="95">
        <f>E9+E12</f>
        <v>187980</v>
      </c>
      <c r="F8" s="95">
        <f>SUM(F9+F12)</f>
        <v>357358</v>
      </c>
      <c r="G8" s="95">
        <f>SUM(G9+G12)</f>
        <v>160202</v>
      </c>
      <c r="H8" s="96">
        <f>SUM(H9+H12)</f>
        <v>205202</v>
      </c>
    </row>
    <row r="9" spans="1:8" x14ac:dyDescent="0.25">
      <c r="A9" s="124">
        <v>3</v>
      </c>
      <c r="B9" s="125"/>
      <c r="C9" s="126"/>
      <c r="D9" s="24" t="s">
        <v>9</v>
      </c>
      <c r="E9" s="87">
        <f>E10+E11</f>
        <v>163800</v>
      </c>
      <c r="F9" s="87">
        <f>SUM(F10:F11)</f>
        <v>322202</v>
      </c>
      <c r="G9" s="87">
        <f>SUM(G10:G11)</f>
        <v>160202</v>
      </c>
      <c r="H9" s="88">
        <f>SUM(H10:H11)</f>
        <v>160202</v>
      </c>
    </row>
    <row r="10" spans="1:8" x14ac:dyDescent="0.25">
      <c r="A10" s="127">
        <v>31</v>
      </c>
      <c r="B10" s="128"/>
      <c r="C10" s="129"/>
      <c r="D10" s="24" t="s">
        <v>10</v>
      </c>
      <c r="E10" s="87">
        <v>76545</v>
      </c>
      <c r="F10" s="87">
        <v>317000</v>
      </c>
      <c r="G10" s="87">
        <v>155000</v>
      </c>
      <c r="H10" s="88">
        <v>155000</v>
      </c>
    </row>
    <row r="11" spans="1:8" x14ac:dyDescent="0.25">
      <c r="A11" s="127">
        <v>32</v>
      </c>
      <c r="B11" s="128"/>
      <c r="C11" s="129"/>
      <c r="D11" s="24" t="s">
        <v>20</v>
      </c>
      <c r="E11" s="87">
        <v>87255</v>
      </c>
      <c r="F11" s="87">
        <v>5202</v>
      </c>
      <c r="G11" s="87">
        <v>5202</v>
      </c>
      <c r="H11" s="88">
        <v>5202</v>
      </c>
    </row>
    <row r="12" spans="1:8" ht="25.5" x14ac:dyDescent="0.25">
      <c r="A12" s="52">
        <v>4</v>
      </c>
      <c r="B12" s="54"/>
      <c r="C12" s="55"/>
      <c r="D12" s="24" t="s">
        <v>11</v>
      </c>
      <c r="E12" s="87">
        <f>E13</f>
        <v>24180</v>
      </c>
      <c r="F12" s="87">
        <f>F13</f>
        <v>35156</v>
      </c>
      <c r="G12" s="87">
        <f>G13</f>
        <v>0</v>
      </c>
      <c r="H12" s="88">
        <f>H13</f>
        <v>45000</v>
      </c>
    </row>
    <row r="13" spans="1:8" ht="25.5" x14ac:dyDescent="0.25">
      <c r="A13" s="53">
        <v>42</v>
      </c>
      <c r="B13" s="54"/>
      <c r="C13" s="55"/>
      <c r="D13" s="24" t="s">
        <v>28</v>
      </c>
      <c r="E13" s="87">
        <v>24180</v>
      </c>
      <c r="F13" s="87">
        <v>35156</v>
      </c>
      <c r="G13" s="87">
        <v>0</v>
      </c>
      <c r="H13" s="88">
        <v>45000</v>
      </c>
    </row>
    <row r="14" spans="1:8" s="97" customFormat="1" ht="25.5" x14ac:dyDescent="0.25">
      <c r="A14" s="121" t="s">
        <v>113</v>
      </c>
      <c r="B14" s="122"/>
      <c r="C14" s="123"/>
      <c r="D14" s="32" t="s">
        <v>114</v>
      </c>
      <c r="E14" s="95">
        <v>50000</v>
      </c>
      <c r="F14" s="95">
        <v>0</v>
      </c>
      <c r="G14" s="95">
        <v>0</v>
      </c>
      <c r="H14" s="96">
        <v>0</v>
      </c>
    </row>
    <row r="15" spans="1:8" x14ac:dyDescent="0.25">
      <c r="A15" s="52">
        <v>3</v>
      </c>
      <c r="B15" s="54"/>
      <c r="C15" s="55"/>
      <c r="D15" s="24" t="s">
        <v>9</v>
      </c>
      <c r="E15" s="87">
        <v>50000</v>
      </c>
      <c r="F15" s="87">
        <v>0</v>
      </c>
      <c r="G15" s="87">
        <v>0</v>
      </c>
      <c r="H15" s="88">
        <v>0</v>
      </c>
    </row>
    <row r="16" spans="1:8" x14ac:dyDescent="0.25">
      <c r="A16" s="53">
        <v>31</v>
      </c>
      <c r="B16" s="54"/>
      <c r="C16" s="55"/>
      <c r="D16" s="24" t="s">
        <v>10</v>
      </c>
      <c r="E16" s="87">
        <v>50000</v>
      </c>
      <c r="F16" s="87">
        <v>0</v>
      </c>
      <c r="G16" s="87">
        <v>0</v>
      </c>
      <c r="H16" s="88">
        <v>0</v>
      </c>
    </row>
    <row r="17" spans="1:8" s="97" customFormat="1" ht="28.5" customHeight="1" x14ac:dyDescent="0.25">
      <c r="A17" s="121" t="s">
        <v>92</v>
      </c>
      <c r="B17" s="122"/>
      <c r="C17" s="123"/>
      <c r="D17" s="32" t="s">
        <v>93</v>
      </c>
      <c r="E17" s="95">
        <f>E18+E20</f>
        <v>3683</v>
      </c>
      <c r="F17" s="95">
        <f>F18+F20</f>
        <v>4353</v>
      </c>
      <c r="G17" s="95">
        <f>G18+G20</f>
        <v>4353</v>
      </c>
      <c r="H17" s="96">
        <f>H18+H20</f>
        <v>4353</v>
      </c>
    </row>
    <row r="18" spans="1:8" x14ac:dyDescent="0.25">
      <c r="A18" s="52">
        <v>3</v>
      </c>
      <c r="B18" s="54"/>
      <c r="C18" s="55"/>
      <c r="D18" s="24" t="s">
        <v>9</v>
      </c>
      <c r="E18" s="87">
        <v>13</v>
      </c>
      <c r="F18" s="87">
        <v>13</v>
      </c>
      <c r="G18" s="87">
        <v>13</v>
      </c>
      <c r="H18" s="88">
        <v>13</v>
      </c>
    </row>
    <row r="19" spans="1:8" x14ac:dyDescent="0.25">
      <c r="A19" s="53">
        <v>34</v>
      </c>
      <c r="B19" s="54"/>
      <c r="C19" s="55"/>
      <c r="D19" s="24" t="s">
        <v>70</v>
      </c>
      <c r="E19" s="87">
        <v>13</v>
      </c>
      <c r="F19" s="87">
        <v>13</v>
      </c>
      <c r="G19" s="87">
        <v>13</v>
      </c>
      <c r="H19" s="88">
        <v>13</v>
      </c>
    </row>
    <row r="20" spans="1:8" ht="25.5" x14ac:dyDescent="0.25">
      <c r="A20" s="52">
        <v>4</v>
      </c>
      <c r="B20" s="54"/>
      <c r="C20" s="55"/>
      <c r="D20" s="24" t="s">
        <v>11</v>
      </c>
      <c r="E20" s="87">
        <v>3670</v>
      </c>
      <c r="F20" s="87">
        <v>4340</v>
      </c>
      <c r="G20" s="87">
        <v>4340</v>
      </c>
      <c r="H20" s="88">
        <v>4340</v>
      </c>
    </row>
    <row r="21" spans="1:8" ht="25.5" x14ac:dyDescent="0.25">
      <c r="A21" s="53">
        <v>42</v>
      </c>
      <c r="B21" s="54"/>
      <c r="C21" s="55"/>
      <c r="D21" s="24" t="s">
        <v>28</v>
      </c>
      <c r="E21" s="87">
        <v>3670</v>
      </c>
      <c r="F21" s="87">
        <v>4340</v>
      </c>
      <c r="G21" s="87">
        <v>4340</v>
      </c>
      <c r="H21" s="88">
        <v>4340</v>
      </c>
    </row>
    <row r="22" spans="1:8" s="97" customFormat="1" ht="29.25" customHeight="1" x14ac:dyDescent="0.25">
      <c r="A22" s="121" t="s">
        <v>94</v>
      </c>
      <c r="B22" s="122"/>
      <c r="C22" s="123"/>
      <c r="D22" s="32" t="s">
        <v>95</v>
      </c>
      <c r="E22" s="95">
        <f>E23+E28</f>
        <v>848830.37</v>
      </c>
      <c r="F22" s="95">
        <f>SUM(F23+F28)</f>
        <v>920286.24</v>
      </c>
      <c r="G22" s="95">
        <f>SUM(G23+G28)</f>
        <v>920000</v>
      </c>
      <c r="H22" s="96">
        <f>SUM(H23+H28)</f>
        <v>920000</v>
      </c>
    </row>
    <row r="23" spans="1:8" x14ac:dyDescent="0.25">
      <c r="A23" s="52">
        <v>3</v>
      </c>
      <c r="B23" s="54"/>
      <c r="C23" s="55"/>
      <c r="D23" s="24" t="s">
        <v>9</v>
      </c>
      <c r="E23" s="87">
        <f>E24+E25+E26+E27</f>
        <v>839220.37</v>
      </c>
      <c r="F23" s="87">
        <f>SUM(F24:F27)</f>
        <v>919165.76</v>
      </c>
      <c r="G23" s="87">
        <f>SUM(G24:G27)</f>
        <v>919150</v>
      </c>
      <c r="H23" s="88">
        <f>SUM(H24:H27)</f>
        <v>919150</v>
      </c>
    </row>
    <row r="24" spans="1:8" x14ac:dyDescent="0.25">
      <c r="A24" s="53">
        <v>31</v>
      </c>
      <c r="B24" s="54"/>
      <c r="C24" s="55"/>
      <c r="D24" s="24" t="s">
        <v>10</v>
      </c>
      <c r="E24" s="87">
        <v>511177.8</v>
      </c>
      <c r="F24" s="87">
        <v>589000</v>
      </c>
      <c r="G24" s="87">
        <v>589000</v>
      </c>
      <c r="H24" s="88">
        <v>589000</v>
      </c>
    </row>
    <row r="25" spans="1:8" x14ac:dyDescent="0.25">
      <c r="A25" s="53">
        <v>32</v>
      </c>
      <c r="B25" s="54"/>
      <c r="C25" s="55"/>
      <c r="D25" s="24" t="s">
        <v>20</v>
      </c>
      <c r="E25" s="87">
        <v>321422.57</v>
      </c>
      <c r="F25" s="87">
        <v>324100</v>
      </c>
      <c r="G25" s="87">
        <v>324100</v>
      </c>
      <c r="H25" s="88">
        <v>324100</v>
      </c>
    </row>
    <row r="26" spans="1:8" x14ac:dyDescent="0.25">
      <c r="A26" s="53">
        <v>34</v>
      </c>
      <c r="B26" s="54"/>
      <c r="C26" s="55"/>
      <c r="D26" s="24" t="s">
        <v>70</v>
      </c>
      <c r="E26" s="87">
        <v>620</v>
      </c>
      <c r="F26" s="87">
        <v>565.76</v>
      </c>
      <c r="G26" s="87">
        <v>550</v>
      </c>
      <c r="H26" s="88">
        <v>550</v>
      </c>
    </row>
    <row r="27" spans="1:8" ht="38.25" x14ac:dyDescent="0.25">
      <c r="A27" s="53">
        <v>37</v>
      </c>
      <c r="B27" s="54"/>
      <c r="C27" s="55"/>
      <c r="D27" s="24" t="s">
        <v>71</v>
      </c>
      <c r="E27" s="87">
        <v>6000</v>
      </c>
      <c r="F27" s="87">
        <v>5500</v>
      </c>
      <c r="G27" s="87">
        <v>5500</v>
      </c>
      <c r="H27" s="88">
        <v>5500</v>
      </c>
    </row>
    <row r="28" spans="1:8" ht="25.5" x14ac:dyDescent="0.25">
      <c r="A28" s="52">
        <v>4</v>
      </c>
      <c r="B28" s="54"/>
      <c r="C28" s="55"/>
      <c r="D28" s="24" t="s">
        <v>11</v>
      </c>
      <c r="E28" s="87">
        <f>E29+E30</f>
        <v>9610</v>
      </c>
      <c r="F28" s="87">
        <f>SUM(F29:F30)</f>
        <v>1120.48</v>
      </c>
      <c r="G28" s="87">
        <f>SUM(G29:G30)</f>
        <v>850</v>
      </c>
      <c r="H28" s="88">
        <f>SUM(H29:H30)</f>
        <v>850</v>
      </c>
    </row>
    <row r="29" spans="1:8" ht="25.5" x14ac:dyDescent="0.25">
      <c r="A29" s="53">
        <v>42</v>
      </c>
      <c r="B29" s="54"/>
      <c r="C29" s="55"/>
      <c r="D29" s="24" t="s">
        <v>28</v>
      </c>
      <c r="E29" s="87">
        <v>9610</v>
      </c>
      <c r="F29" s="87">
        <v>470.48</v>
      </c>
      <c r="G29" s="87">
        <v>200</v>
      </c>
      <c r="H29" s="88">
        <v>200</v>
      </c>
    </row>
    <row r="30" spans="1:8" ht="25.5" x14ac:dyDescent="0.25">
      <c r="A30" s="53">
        <v>45</v>
      </c>
      <c r="B30" s="54"/>
      <c r="C30" s="55"/>
      <c r="D30" s="24" t="s">
        <v>72</v>
      </c>
      <c r="E30" s="87">
        <v>0</v>
      </c>
      <c r="F30" s="87">
        <v>650</v>
      </c>
      <c r="G30" s="87">
        <v>650</v>
      </c>
      <c r="H30" s="88">
        <v>650</v>
      </c>
    </row>
    <row r="31" spans="1:8" s="97" customFormat="1" ht="15" customHeight="1" x14ac:dyDescent="0.25">
      <c r="A31" s="121" t="s">
        <v>96</v>
      </c>
      <c r="B31" s="122"/>
      <c r="C31" s="123"/>
      <c r="D31" s="32" t="s">
        <v>97</v>
      </c>
      <c r="E31" s="95">
        <f>E32+E35</f>
        <v>476157.67</v>
      </c>
      <c r="F31" s="95">
        <f>F32+F35</f>
        <v>436157</v>
      </c>
      <c r="G31" s="95">
        <f>G32+G35</f>
        <v>436157</v>
      </c>
      <c r="H31" s="96">
        <f>H32+H35</f>
        <v>436157</v>
      </c>
    </row>
    <row r="32" spans="1:8" x14ac:dyDescent="0.25">
      <c r="A32" s="52">
        <v>3</v>
      </c>
      <c r="B32" s="54"/>
      <c r="C32" s="55"/>
      <c r="D32" s="24" t="s">
        <v>9</v>
      </c>
      <c r="E32" s="87">
        <f>E33+E34</f>
        <v>461968.01</v>
      </c>
      <c r="F32" s="87">
        <f>SUM(F33:F34)</f>
        <v>421967</v>
      </c>
      <c r="G32" s="87">
        <f>SUM(G33:G34)</f>
        <v>421967</v>
      </c>
      <c r="H32" s="88">
        <f>SUM(H33:H34)</f>
        <v>421967</v>
      </c>
    </row>
    <row r="33" spans="1:8" x14ac:dyDescent="0.25">
      <c r="A33" s="53">
        <v>31</v>
      </c>
      <c r="B33" s="54"/>
      <c r="C33" s="55"/>
      <c r="D33" s="24" t="s">
        <v>10</v>
      </c>
      <c r="E33" s="87">
        <v>354944.98</v>
      </c>
      <c r="F33" s="87">
        <v>295909</v>
      </c>
      <c r="G33" s="87">
        <v>295909</v>
      </c>
      <c r="H33" s="88">
        <v>295909</v>
      </c>
    </row>
    <row r="34" spans="1:8" x14ac:dyDescent="0.25">
      <c r="A34" s="53">
        <v>32</v>
      </c>
      <c r="B34" s="54"/>
      <c r="C34" s="55"/>
      <c r="D34" s="24" t="s">
        <v>20</v>
      </c>
      <c r="E34" s="87">
        <v>107023.03</v>
      </c>
      <c r="F34" s="87">
        <v>126058</v>
      </c>
      <c r="G34" s="87">
        <v>126058</v>
      </c>
      <c r="H34" s="88">
        <v>126058</v>
      </c>
    </row>
    <row r="35" spans="1:8" ht="25.5" x14ac:dyDescent="0.25">
      <c r="A35" s="52">
        <v>4</v>
      </c>
      <c r="B35" s="54"/>
      <c r="C35" s="55"/>
      <c r="D35" s="24" t="s">
        <v>11</v>
      </c>
      <c r="E35" s="87">
        <f>E36</f>
        <v>14189.66</v>
      </c>
      <c r="F35" s="87">
        <f>F36</f>
        <v>14190</v>
      </c>
      <c r="G35" s="87">
        <f>G36</f>
        <v>14190</v>
      </c>
      <c r="H35" s="88">
        <f>H36</f>
        <v>14190</v>
      </c>
    </row>
    <row r="36" spans="1:8" ht="25.5" x14ac:dyDescent="0.25">
      <c r="A36" s="53">
        <v>42</v>
      </c>
      <c r="B36" s="54"/>
      <c r="C36" s="55"/>
      <c r="D36" s="24" t="s">
        <v>28</v>
      </c>
      <c r="E36" s="87">
        <v>14189.66</v>
      </c>
      <c r="F36" s="87">
        <v>14190</v>
      </c>
      <c r="G36" s="87">
        <v>14190</v>
      </c>
      <c r="H36" s="88">
        <v>14190</v>
      </c>
    </row>
    <row r="37" spans="1:8" s="97" customFormat="1" ht="31.5" customHeight="1" x14ac:dyDescent="0.25">
      <c r="A37" s="121" t="s">
        <v>119</v>
      </c>
      <c r="B37" s="122"/>
      <c r="C37" s="123"/>
      <c r="D37" s="32" t="s">
        <v>120</v>
      </c>
      <c r="E37" s="95">
        <v>0</v>
      </c>
      <c r="F37" s="95">
        <f>F38</f>
        <v>59583.71</v>
      </c>
      <c r="G37" s="95">
        <v>0</v>
      </c>
      <c r="H37" s="96">
        <v>0</v>
      </c>
    </row>
    <row r="38" spans="1:8" x14ac:dyDescent="0.25">
      <c r="A38" s="52">
        <v>3</v>
      </c>
      <c r="B38" s="54"/>
      <c r="C38" s="55"/>
      <c r="D38" s="24" t="s">
        <v>9</v>
      </c>
      <c r="E38" s="87">
        <v>0</v>
      </c>
      <c r="F38" s="87">
        <f>F39</f>
        <v>59583.71</v>
      </c>
      <c r="G38" s="87">
        <v>0</v>
      </c>
      <c r="H38" s="88">
        <v>0</v>
      </c>
    </row>
    <row r="39" spans="1:8" x14ac:dyDescent="0.25">
      <c r="A39" s="53">
        <v>31</v>
      </c>
      <c r="B39" s="93"/>
      <c r="C39" s="94"/>
      <c r="D39" s="24" t="s">
        <v>10</v>
      </c>
      <c r="E39" s="87">
        <v>0</v>
      </c>
      <c r="F39" s="87">
        <v>59583.71</v>
      </c>
      <c r="G39" s="87">
        <v>0</v>
      </c>
      <c r="H39" s="88">
        <v>0</v>
      </c>
    </row>
    <row r="40" spans="1:8" s="97" customFormat="1" ht="15" customHeight="1" x14ac:dyDescent="0.25">
      <c r="A40" s="121" t="s">
        <v>99</v>
      </c>
      <c r="B40" s="122"/>
      <c r="C40" s="123"/>
      <c r="D40" s="32" t="s">
        <v>98</v>
      </c>
      <c r="E40" s="95">
        <f t="shared" ref="E40:H41" si="0">E41</f>
        <v>6434.45</v>
      </c>
      <c r="F40" s="95">
        <f t="shared" si="0"/>
        <v>2160</v>
      </c>
      <c r="G40" s="95">
        <f t="shared" si="0"/>
        <v>2160</v>
      </c>
      <c r="H40" s="96">
        <f t="shared" si="0"/>
        <v>2160</v>
      </c>
    </row>
    <row r="41" spans="1:8" x14ac:dyDescent="0.25">
      <c r="A41" s="52">
        <v>3</v>
      </c>
      <c r="B41" s="54"/>
      <c r="C41" s="55"/>
      <c r="D41" s="24" t="s">
        <v>9</v>
      </c>
      <c r="E41" s="87">
        <f t="shared" si="0"/>
        <v>6434.45</v>
      </c>
      <c r="F41" s="87">
        <f t="shared" si="0"/>
        <v>2160</v>
      </c>
      <c r="G41" s="87">
        <f t="shared" si="0"/>
        <v>2160</v>
      </c>
      <c r="H41" s="88">
        <f t="shared" si="0"/>
        <v>2160</v>
      </c>
    </row>
    <row r="42" spans="1:8" x14ac:dyDescent="0.25">
      <c r="A42" s="53">
        <v>32</v>
      </c>
      <c r="B42" s="54"/>
      <c r="C42" s="55"/>
      <c r="D42" s="24" t="s">
        <v>20</v>
      </c>
      <c r="E42" s="87">
        <v>6434.45</v>
      </c>
      <c r="F42" s="87">
        <v>2160</v>
      </c>
      <c r="G42" s="87">
        <v>2160</v>
      </c>
      <c r="H42" s="88">
        <v>2160</v>
      </c>
    </row>
    <row r="43" spans="1:8" s="97" customFormat="1" x14ac:dyDescent="0.25">
      <c r="A43" s="121" t="s">
        <v>100</v>
      </c>
      <c r="B43" s="122"/>
      <c r="C43" s="123"/>
      <c r="D43" s="32" t="s">
        <v>101</v>
      </c>
      <c r="E43" s="95">
        <f>E44+E46</f>
        <v>1329</v>
      </c>
      <c r="F43" s="95">
        <f>F44+F46</f>
        <v>0</v>
      </c>
      <c r="G43" s="95">
        <f t="shared" ref="G43:H43" si="1">G44+G46</f>
        <v>0</v>
      </c>
      <c r="H43" s="95">
        <f t="shared" si="1"/>
        <v>0</v>
      </c>
    </row>
    <row r="44" spans="1:8" x14ac:dyDescent="0.25">
      <c r="A44" s="52">
        <v>3</v>
      </c>
      <c r="B44" s="54"/>
      <c r="C44" s="55"/>
      <c r="D44" s="24" t="s">
        <v>9</v>
      </c>
      <c r="E44" s="87">
        <f>E45</f>
        <v>187</v>
      </c>
      <c r="F44" s="87">
        <f>F45</f>
        <v>0</v>
      </c>
      <c r="G44" s="87">
        <f t="shared" ref="G44:H44" si="2">G45</f>
        <v>0</v>
      </c>
      <c r="H44" s="87">
        <f t="shared" si="2"/>
        <v>0</v>
      </c>
    </row>
    <row r="45" spans="1:8" x14ac:dyDescent="0.25">
      <c r="A45" s="53">
        <v>32</v>
      </c>
      <c r="B45" s="54"/>
      <c r="C45" s="55"/>
      <c r="D45" s="24" t="s">
        <v>20</v>
      </c>
      <c r="E45" s="87">
        <v>187</v>
      </c>
      <c r="F45" s="87">
        <v>0</v>
      </c>
      <c r="G45" s="87">
        <v>0</v>
      </c>
      <c r="H45" s="88">
        <v>0</v>
      </c>
    </row>
    <row r="46" spans="1:8" ht="25.5" x14ac:dyDescent="0.25">
      <c r="A46" s="52">
        <v>4</v>
      </c>
      <c r="B46" s="54"/>
      <c r="C46" s="55"/>
      <c r="D46" s="24" t="s">
        <v>11</v>
      </c>
      <c r="E46" s="87">
        <f>E47</f>
        <v>1142</v>
      </c>
      <c r="F46" s="87">
        <f>F47</f>
        <v>0</v>
      </c>
      <c r="G46" s="87">
        <f t="shared" ref="G46:H46" si="3">G47</f>
        <v>0</v>
      </c>
      <c r="H46" s="87">
        <f t="shared" si="3"/>
        <v>0</v>
      </c>
    </row>
    <row r="47" spans="1:8" ht="25.5" x14ac:dyDescent="0.25">
      <c r="A47" s="53">
        <v>42</v>
      </c>
      <c r="B47" s="54"/>
      <c r="C47" s="55"/>
      <c r="D47" s="24" t="s">
        <v>28</v>
      </c>
      <c r="E47" s="87">
        <v>1142</v>
      </c>
      <c r="F47" s="87">
        <v>0</v>
      </c>
      <c r="G47" s="87">
        <v>0</v>
      </c>
      <c r="H47" s="88">
        <v>0</v>
      </c>
    </row>
    <row r="48" spans="1:8" s="97" customFormat="1" ht="51" x14ac:dyDescent="0.25">
      <c r="A48" s="121" t="s">
        <v>102</v>
      </c>
      <c r="B48" s="122"/>
      <c r="C48" s="123"/>
      <c r="D48" s="32" t="s">
        <v>103</v>
      </c>
      <c r="E48" s="95">
        <v>4000</v>
      </c>
      <c r="F48" s="95">
        <v>2000</v>
      </c>
      <c r="G48" s="95">
        <v>2000</v>
      </c>
      <c r="H48" s="96">
        <v>2000</v>
      </c>
    </row>
    <row r="49" spans="1:8" x14ac:dyDescent="0.25">
      <c r="A49" s="52">
        <v>3</v>
      </c>
      <c r="B49" s="54"/>
      <c r="C49" s="55"/>
      <c r="D49" s="24" t="s">
        <v>9</v>
      </c>
      <c r="E49" s="87">
        <v>2435</v>
      </c>
      <c r="F49" s="87">
        <v>1000</v>
      </c>
      <c r="G49" s="87">
        <v>1000</v>
      </c>
      <c r="H49" s="88">
        <v>1000</v>
      </c>
    </row>
    <row r="50" spans="1:8" x14ac:dyDescent="0.25">
      <c r="A50" s="53">
        <v>32</v>
      </c>
      <c r="B50" s="54"/>
      <c r="C50" s="55"/>
      <c r="D50" s="24" t="s">
        <v>20</v>
      </c>
      <c r="E50" s="87">
        <v>2435</v>
      </c>
      <c r="F50" s="87">
        <v>1000</v>
      </c>
      <c r="G50" s="87">
        <v>1000</v>
      </c>
      <c r="H50" s="88">
        <v>1000</v>
      </c>
    </row>
    <row r="51" spans="1:8" ht="25.5" x14ac:dyDescent="0.25">
      <c r="A51" s="52">
        <v>4</v>
      </c>
      <c r="B51" s="54"/>
      <c r="C51" s="55"/>
      <c r="D51" s="24" t="s">
        <v>11</v>
      </c>
      <c r="E51" s="87">
        <v>1565</v>
      </c>
      <c r="F51" s="87">
        <v>1000</v>
      </c>
      <c r="G51" s="87">
        <v>1000</v>
      </c>
      <c r="H51" s="88">
        <v>1000</v>
      </c>
    </row>
    <row r="52" spans="1:8" ht="25.5" x14ac:dyDescent="0.25">
      <c r="A52" s="53">
        <v>42</v>
      </c>
      <c r="B52" s="54"/>
      <c r="C52" s="55"/>
      <c r="D52" s="24" t="s">
        <v>28</v>
      </c>
      <c r="E52" s="87">
        <v>1565</v>
      </c>
      <c r="F52" s="87">
        <v>1000</v>
      </c>
      <c r="G52" s="87">
        <v>1000</v>
      </c>
      <c r="H52" s="88">
        <v>1000</v>
      </c>
    </row>
    <row r="53" spans="1:8" s="66" customFormat="1" ht="38.25" x14ac:dyDescent="0.25">
      <c r="A53" s="130" t="s">
        <v>104</v>
      </c>
      <c r="B53" s="131"/>
      <c r="C53" s="132"/>
      <c r="D53" s="25" t="s">
        <v>109</v>
      </c>
      <c r="E53" s="86">
        <f>E54+E60</f>
        <v>8044</v>
      </c>
      <c r="F53" s="86">
        <f>SUM(F54+F60)</f>
        <v>10044</v>
      </c>
      <c r="G53" s="86">
        <f>SUM(G54+G60)</f>
        <v>10044</v>
      </c>
      <c r="H53" s="86">
        <v>10044</v>
      </c>
    </row>
    <row r="54" spans="1:8" s="66" customFormat="1" ht="52.5" customHeight="1" x14ac:dyDescent="0.25">
      <c r="A54" s="130" t="s">
        <v>116</v>
      </c>
      <c r="B54" s="131"/>
      <c r="C54" s="132"/>
      <c r="D54" s="25" t="s">
        <v>110</v>
      </c>
      <c r="E54" s="86">
        <f>E55</f>
        <v>4645</v>
      </c>
      <c r="F54" s="86">
        <f>F55</f>
        <v>4645</v>
      </c>
      <c r="G54" s="86">
        <f>G55</f>
        <v>4645</v>
      </c>
      <c r="H54" s="86">
        <f>H55</f>
        <v>4645</v>
      </c>
    </row>
    <row r="55" spans="1:8" s="97" customFormat="1" ht="15" customHeight="1" x14ac:dyDescent="0.25">
      <c r="A55" s="121" t="s">
        <v>90</v>
      </c>
      <c r="B55" s="122"/>
      <c r="C55" s="123"/>
      <c r="D55" s="32" t="s">
        <v>91</v>
      </c>
      <c r="E55" s="95">
        <f>E56+E58</f>
        <v>4645</v>
      </c>
      <c r="F55" s="95">
        <f>F56+F58</f>
        <v>4645</v>
      </c>
      <c r="G55" s="95">
        <f>G56+G58</f>
        <v>4645</v>
      </c>
      <c r="H55" s="96">
        <f>H56+H58</f>
        <v>4645</v>
      </c>
    </row>
    <row r="56" spans="1:8" x14ac:dyDescent="0.25">
      <c r="A56" s="124">
        <v>3</v>
      </c>
      <c r="B56" s="125"/>
      <c r="C56" s="126"/>
      <c r="D56" s="24" t="s">
        <v>9</v>
      </c>
      <c r="E56" s="87">
        <v>3318</v>
      </c>
      <c r="F56" s="87">
        <v>2589</v>
      </c>
      <c r="G56" s="87">
        <v>2589</v>
      </c>
      <c r="H56" s="88">
        <v>2589</v>
      </c>
    </row>
    <row r="57" spans="1:8" x14ac:dyDescent="0.25">
      <c r="A57" s="127">
        <v>32</v>
      </c>
      <c r="B57" s="128"/>
      <c r="C57" s="129"/>
      <c r="D57" s="24" t="s">
        <v>20</v>
      </c>
      <c r="E57" s="87">
        <v>3318</v>
      </c>
      <c r="F57" s="87">
        <v>2589</v>
      </c>
      <c r="G57" s="87">
        <v>2589</v>
      </c>
      <c r="H57" s="88">
        <v>2589</v>
      </c>
    </row>
    <row r="58" spans="1:8" ht="25.5" x14ac:dyDescent="0.25">
      <c r="A58" s="52">
        <v>4</v>
      </c>
      <c r="B58" s="54"/>
      <c r="C58" s="55"/>
      <c r="D58" s="24" t="s">
        <v>11</v>
      </c>
      <c r="E58" s="87">
        <f>E59</f>
        <v>1327</v>
      </c>
      <c r="F58" s="87">
        <f>F59</f>
        <v>2056</v>
      </c>
      <c r="G58" s="87">
        <f>G59</f>
        <v>2056</v>
      </c>
      <c r="H58" s="88">
        <f>H59</f>
        <v>2056</v>
      </c>
    </row>
    <row r="59" spans="1:8" ht="25.5" x14ac:dyDescent="0.25">
      <c r="A59" s="53">
        <v>42</v>
      </c>
      <c r="B59" s="54"/>
      <c r="C59" s="55"/>
      <c r="D59" s="24" t="s">
        <v>28</v>
      </c>
      <c r="E59" s="87">
        <v>1327</v>
      </c>
      <c r="F59" s="87">
        <v>2056</v>
      </c>
      <c r="G59" s="87">
        <v>2056</v>
      </c>
      <c r="H59" s="88">
        <v>2056</v>
      </c>
    </row>
    <row r="60" spans="1:8" s="66" customFormat="1" ht="24.75" customHeight="1" x14ac:dyDescent="0.25">
      <c r="A60" s="130" t="s">
        <v>117</v>
      </c>
      <c r="B60" s="131"/>
      <c r="C60" s="132"/>
      <c r="D60" s="75" t="s">
        <v>105</v>
      </c>
      <c r="E60" s="86">
        <v>3399</v>
      </c>
      <c r="F60" s="86">
        <v>5399</v>
      </c>
      <c r="G60" s="86">
        <v>5399</v>
      </c>
      <c r="H60" s="90">
        <v>5399</v>
      </c>
    </row>
    <row r="61" spans="1:8" s="97" customFormat="1" x14ac:dyDescent="0.25">
      <c r="A61" s="121" t="s">
        <v>90</v>
      </c>
      <c r="B61" s="122"/>
      <c r="C61" s="123"/>
      <c r="D61" s="32" t="s">
        <v>91</v>
      </c>
      <c r="E61" s="95">
        <v>3399</v>
      </c>
      <c r="F61" s="95">
        <v>5399</v>
      </c>
      <c r="G61" s="95">
        <v>5399</v>
      </c>
      <c r="H61" s="96">
        <v>5399</v>
      </c>
    </row>
    <row r="62" spans="1:8" x14ac:dyDescent="0.25">
      <c r="A62" s="50">
        <v>3</v>
      </c>
      <c r="B62" s="51"/>
      <c r="C62" s="32"/>
      <c r="D62" s="24" t="s">
        <v>9</v>
      </c>
      <c r="E62" s="87">
        <v>3399</v>
      </c>
      <c r="F62" s="87">
        <v>5399</v>
      </c>
      <c r="G62" s="87">
        <v>5399</v>
      </c>
      <c r="H62" s="88">
        <v>5399</v>
      </c>
    </row>
    <row r="63" spans="1:8" x14ac:dyDescent="0.25">
      <c r="A63" s="74">
        <v>32</v>
      </c>
      <c r="B63" s="51"/>
      <c r="C63" s="32"/>
      <c r="D63" s="24" t="s">
        <v>20</v>
      </c>
      <c r="E63" s="87">
        <v>3399</v>
      </c>
      <c r="F63" s="87">
        <v>5399</v>
      </c>
      <c r="G63" s="87">
        <v>5399</v>
      </c>
      <c r="H63" s="88">
        <v>5399</v>
      </c>
    </row>
    <row r="64" spans="1:8" s="66" customFormat="1" ht="25.5" x14ac:dyDescent="0.25">
      <c r="A64" s="130" t="s">
        <v>106</v>
      </c>
      <c r="B64" s="131"/>
      <c r="C64" s="132"/>
      <c r="D64" s="25" t="s">
        <v>111</v>
      </c>
      <c r="E64" s="86">
        <v>100147.82</v>
      </c>
      <c r="F64" s="86">
        <f>F65</f>
        <v>35563</v>
      </c>
      <c r="G64" s="86">
        <v>0</v>
      </c>
      <c r="H64" s="86">
        <v>0</v>
      </c>
    </row>
    <row r="65" spans="1:8" s="66" customFormat="1" ht="38.25" x14ac:dyDescent="0.25">
      <c r="A65" s="130" t="s">
        <v>118</v>
      </c>
      <c r="B65" s="131"/>
      <c r="C65" s="132"/>
      <c r="D65" s="25" t="s">
        <v>112</v>
      </c>
      <c r="E65" s="86">
        <v>100147.82</v>
      </c>
      <c r="F65" s="86">
        <f>F66</f>
        <v>35563</v>
      </c>
      <c r="G65" s="86">
        <v>0</v>
      </c>
      <c r="H65" s="86">
        <v>0</v>
      </c>
    </row>
    <row r="66" spans="1:8" s="97" customFormat="1" x14ac:dyDescent="0.25">
      <c r="A66" s="121" t="s">
        <v>90</v>
      </c>
      <c r="B66" s="122"/>
      <c r="C66" s="123"/>
      <c r="D66" s="32" t="s">
        <v>91</v>
      </c>
      <c r="E66" s="95">
        <v>80000</v>
      </c>
      <c r="F66" s="95">
        <f>F67</f>
        <v>35563</v>
      </c>
      <c r="G66" s="95">
        <v>0</v>
      </c>
      <c r="H66" s="96">
        <v>0</v>
      </c>
    </row>
    <row r="67" spans="1:8" x14ac:dyDescent="0.25">
      <c r="A67" s="124">
        <v>3</v>
      </c>
      <c r="B67" s="125"/>
      <c r="C67" s="126"/>
      <c r="D67" s="24" t="s">
        <v>9</v>
      </c>
      <c r="E67" s="87">
        <v>80000</v>
      </c>
      <c r="F67" s="87">
        <f>F68</f>
        <v>35563</v>
      </c>
      <c r="G67" s="87">
        <v>0</v>
      </c>
      <c r="H67" s="88">
        <v>0</v>
      </c>
    </row>
    <row r="68" spans="1:8" x14ac:dyDescent="0.25">
      <c r="A68" s="127">
        <v>32</v>
      </c>
      <c r="B68" s="128"/>
      <c r="C68" s="129"/>
      <c r="D68" s="24" t="s">
        <v>20</v>
      </c>
      <c r="E68" s="87">
        <v>80000</v>
      </c>
      <c r="F68" s="87">
        <v>35563</v>
      </c>
      <c r="G68" s="87">
        <v>0</v>
      </c>
      <c r="H68" s="88">
        <v>0</v>
      </c>
    </row>
    <row r="69" spans="1:8" s="97" customFormat="1" ht="25.5" x14ac:dyDescent="0.25">
      <c r="A69" s="121" t="s">
        <v>113</v>
      </c>
      <c r="B69" s="122"/>
      <c r="C69" s="123"/>
      <c r="D69" s="32" t="s">
        <v>114</v>
      </c>
      <c r="E69" s="95">
        <v>20147.82</v>
      </c>
      <c r="F69" s="95">
        <v>0</v>
      </c>
      <c r="G69" s="95">
        <v>0</v>
      </c>
      <c r="H69" s="96">
        <v>0</v>
      </c>
    </row>
    <row r="70" spans="1:8" x14ac:dyDescent="0.25">
      <c r="A70" s="124">
        <v>3</v>
      </c>
      <c r="B70" s="125"/>
      <c r="C70" s="126"/>
      <c r="D70" s="24" t="s">
        <v>9</v>
      </c>
      <c r="E70" s="87">
        <v>20147.82</v>
      </c>
      <c r="F70" s="87">
        <v>0</v>
      </c>
      <c r="G70" s="87">
        <v>0</v>
      </c>
      <c r="H70" s="88">
        <v>0</v>
      </c>
    </row>
    <row r="71" spans="1:8" x14ac:dyDescent="0.25">
      <c r="A71" s="127">
        <v>32</v>
      </c>
      <c r="B71" s="128"/>
      <c r="C71" s="129"/>
      <c r="D71" s="24" t="s">
        <v>20</v>
      </c>
      <c r="E71" s="87">
        <v>20147.82</v>
      </c>
      <c r="F71" s="87">
        <v>0</v>
      </c>
      <c r="G71" s="87">
        <v>0</v>
      </c>
      <c r="H71" s="88">
        <v>0</v>
      </c>
    </row>
  </sheetData>
  <mergeCells count="32">
    <mergeCell ref="A37:C37"/>
    <mergeCell ref="A69:C69"/>
    <mergeCell ref="A70:C70"/>
    <mergeCell ref="A71:C71"/>
    <mergeCell ref="A64:C64"/>
    <mergeCell ref="A65:C65"/>
    <mergeCell ref="A66:C66"/>
    <mergeCell ref="A67:C67"/>
    <mergeCell ref="A68:C68"/>
    <mergeCell ref="A61:C61"/>
    <mergeCell ref="A60:C60"/>
    <mergeCell ref="A6:C6"/>
    <mergeCell ref="A7:C7"/>
    <mergeCell ref="A1:H1"/>
    <mergeCell ref="A3:H3"/>
    <mergeCell ref="A5:C5"/>
    <mergeCell ref="A8:C8"/>
    <mergeCell ref="A9:C9"/>
    <mergeCell ref="A11:C11"/>
    <mergeCell ref="A10:C10"/>
    <mergeCell ref="A57:C57"/>
    <mergeCell ref="A17:C17"/>
    <mergeCell ref="A22:C22"/>
    <mergeCell ref="A31:C31"/>
    <mergeCell ref="A40:C40"/>
    <mergeCell ref="A43:C43"/>
    <mergeCell ref="A48:C48"/>
    <mergeCell ref="A53:C53"/>
    <mergeCell ref="A54:C54"/>
    <mergeCell ref="A55:C55"/>
    <mergeCell ref="A56:C56"/>
    <mergeCell ref="A14:C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Dombrovski</cp:lastModifiedBy>
  <cp:lastPrinted>2024-05-20T10:22:22Z</cp:lastPrinted>
  <dcterms:created xsi:type="dcterms:W3CDTF">2022-08-12T12:51:27Z</dcterms:created>
  <dcterms:modified xsi:type="dcterms:W3CDTF">2024-06-19T07:07:59Z</dcterms:modified>
</cp:coreProperties>
</file>