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ZSV-File\Dom Volosko\UV 2025\UV - 30. SJEDNICA\Radni materijal\"/>
    </mc:Choice>
  </mc:AlternateContent>
  <xr:revisionPtr revIDLastSave="0" documentId="13_ncr:1_{982D295A-DFD1-494E-9CD2-E8EFC4A872A4}" xr6:coauthVersionLast="47" xr6:coauthVersionMax="47" xr10:uidLastSave="{00000000-0000-0000-0000-000000000000}"/>
  <bookViews>
    <workbookView xWindow="5310" yWindow="1290" windowWidth="21600" windowHeight="11385" firstSheet="4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7" l="1"/>
  <c r="G41" i="7"/>
  <c r="G40" i="7" s="1"/>
  <c r="G38" i="7"/>
  <c r="G37" i="7" s="1"/>
  <c r="G35" i="7"/>
  <c r="G34" i="7" s="1"/>
  <c r="G32" i="7"/>
  <c r="G29" i="7"/>
  <c r="G28" i="7" s="1"/>
  <c r="G25" i="7"/>
  <c r="G20" i="7"/>
  <c r="G19" i="7" s="1"/>
  <c r="G17" i="7"/>
  <c r="G15" i="7"/>
  <c r="G14" i="7" s="1"/>
  <c r="G12" i="7"/>
  <c r="G9" i="7"/>
  <c r="G8" i="7" s="1"/>
  <c r="E7" i="7"/>
  <c r="I7" i="7"/>
  <c r="H7" i="7"/>
  <c r="F7" i="7"/>
  <c r="E58" i="7"/>
  <c r="D11" i="5"/>
  <c r="D10" i="5"/>
  <c r="D38" i="8"/>
  <c r="D36" i="8"/>
  <c r="D32" i="8"/>
  <c r="D30" i="8"/>
  <c r="D28" i="8"/>
  <c r="F27" i="8"/>
  <c r="F28" i="8"/>
  <c r="E28" i="8"/>
  <c r="F10" i="8"/>
  <c r="E10" i="8"/>
  <c r="D10" i="8"/>
  <c r="B27" i="8"/>
  <c r="B10" i="8"/>
  <c r="C28" i="8"/>
  <c r="B28" i="8"/>
  <c r="B11" i="8"/>
  <c r="D21" i="8"/>
  <c r="D19" i="8"/>
  <c r="D15" i="8"/>
  <c r="D13" i="8"/>
  <c r="D11" i="8"/>
  <c r="F28" i="3"/>
  <c r="F23" i="3"/>
  <c r="F22" i="3" s="1"/>
  <c r="F11" i="3"/>
  <c r="F10" i="3" s="1"/>
  <c r="H22" i="10"/>
  <c r="H14" i="10"/>
  <c r="H8" i="10"/>
  <c r="H11" i="10"/>
  <c r="I17" i="7"/>
  <c r="H17" i="7"/>
  <c r="F17" i="7"/>
  <c r="I15" i="7"/>
  <c r="I14" i="7" s="1"/>
  <c r="H15" i="7"/>
  <c r="F15" i="7"/>
  <c r="F13" i="8"/>
  <c r="E30" i="8"/>
  <c r="E13" i="8"/>
  <c r="C13" i="8"/>
  <c r="C30" i="8"/>
  <c r="E15" i="7"/>
  <c r="E59" i="7"/>
  <c r="E57" i="7" s="1"/>
  <c r="E56" i="7" s="1"/>
  <c r="E54" i="7"/>
  <c r="E53" i="7" s="1"/>
  <c r="E52" i="7" s="1"/>
  <c r="E50" i="7"/>
  <c r="E48" i="7"/>
  <c r="E43" i="7"/>
  <c r="E41" i="7"/>
  <c r="E35" i="7"/>
  <c r="E34" i="7" s="1"/>
  <c r="E29" i="7"/>
  <c r="E32" i="7"/>
  <c r="E38" i="7"/>
  <c r="E37" i="7" s="1"/>
  <c r="E25" i="7"/>
  <c r="E20" i="7"/>
  <c r="E19" i="7" s="1"/>
  <c r="E17" i="7"/>
  <c r="E12" i="7"/>
  <c r="E9" i="7"/>
  <c r="F11" i="5"/>
  <c r="E11" i="5"/>
  <c r="E10" i="5" s="1"/>
  <c r="C11" i="5"/>
  <c r="C10" i="5" s="1"/>
  <c r="B11" i="5"/>
  <c r="B10" i="5" s="1"/>
  <c r="B13" i="8"/>
  <c r="B15" i="8"/>
  <c r="B21" i="8"/>
  <c r="B19" i="8"/>
  <c r="B30" i="8"/>
  <c r="B32" i="8"/>
  <c r="B36" i="8"/>
  <c r="B38" i="8"/>
  <c r="D28" i="3"/>
  <c r="D23" i="3"/>
  <c r="I29" i="7"/>
  <c r="I28" i="7" s="1"/>
  <c r="H29" i="7"/>
  <c r="H28" i="7" s="1"/>
  <c r="F29" i="7"/>
  <c r="F28" i="7" s="1"/>
  <c r="I25" i="7"/>
  <c r="H25" i="7"/>
  <c r="F25" i="7"/>
  <c r="I20" i="7"/>
  <c r="H20" i="7"/>
  <c r="F20" i="7"/>
  <c r="I9" i="7"/>
  <c r="I8" i="7" s="1"/>
  <c r="H9" i="7"/>
  <c r="H8" i="7" s="1"/>
  <c r="F9" i="7"/>
  <c r="F8" i="7" s="1"/>
  <c r="F11" i="8"/>
  <c r="E11" i="8"/>
  <c r="C11" i="8"/>
  <c r="H28" i="3"/>
  <c r="G28" i="3"/>
  <c r="E28" i="3"/>
  <c r="H23" i="3"/>
  <c r="H22" i="3" s="1"/>
  <c r="G23" i="3"/>
  <c r="E23" i="3"/>
  <c r="H11" i="3"/>
  <c r="H10" i="3" s="1"/>
  <c r="G11" i="3"/>
  <c r="G10" i="3" s="1"/>
  <c r="E11" i="3"/>
  <c r="E10" i="3" s="1"/>
  <c r="D11" i="3"/>
  <c r="D10" i="3" s="1"/>
  <c r="J8" i="10"/>
  <c r="I8" i="10"/>
  <c r="C32" i="8"/>
  <c r="F32" i="8"/>
  <c r="E32" i="8"/>
  <c r="F15" i="8"/>
  <c r="E15" i="8"/>
  <c r="I11" i="10"/>
  <c r="J11" i="10"/>
  <c r="C15" i="8"/>
  <c r="G8" i="10"/>
  <c r="F37" i="10"/>
  <c r="G34" i="10" s="1"/>
  <c r="G37" i="10" s="1"/>
  <c r="I34" i="10" s="1"/>
  <c r="I37" i="10" s="1"/>
  <c r="J34" i="10" s="1"/>
  <c r="J37" i="10" s="1"/>
  <c r="J21" i="10"/>
  <c r="I21" i="10"/>
  <c r="G21" i="10"/>
  <c r="F21" i="10"/>
  <c r="G11" i="10"/>
  <c r="F11" i="10"/>
  <c r="F8" i="10"/>
  <c r="G7" i="7" l="1"/>
  <c r="G6" i="7" s="1"/>
  <c r="E8" i="7"/>
  <c r="F14" i="7"/>
  <c r="D27" i="8"/>
  <c r="C27" i="8"/>
  <c r="C10" i="8"/>
  <c r="D22" i="3"/>
  <c r="E27" i="8"/>
  <c r="H14" i="7"/>
  <c r="E40" i="7"/>
  <c r="E47" i="7"/>
  <c r="E46" i="7" s="1"/>
  <c r="E45" i="7" s="1"/>
  <c r="I19" i="7"/>
  <c r="I6" i="7" s="1"/>
  <c r="G22" i="3"/>
  <c r="E22" i="3"/>
  <c r="E14" i="7"/>
  <c r="F19" i="7"/>
  <c r="F6" i="7" s="1"/>
  <c r="H19" i="7"/>
  <c r="E28" i="7"/>
  <c r="F14" i="10"/>
  <c r="F22" i="10" s="1"/>
  <c r="J14" i="10"/>
  <c r="J22" i="10" s="1"/>
  <c r="J28" i="10" s="1"/>
  <c r="J29" i="10" s="1"/>
  <c r="I14" i="10"/>
  <c r="I22" i="10" s="1"/>
  <c r="I28" i="10" s="1"/>
  <c r="I29" i="10" s="1"/>
  <c r="G14" i="10"/>
  <c r="G22" i="10" s="1"/>
  <c r="G28" i="10" s="1"/>
  <c r="G29" i="10" s="1"/>
  <c r="F10" i="5"/>
  <c r="H6" i="7" l="1"/>
  <c r="F28" i="10"/>
  <c r="F29" i="10" s="1"/>
  <c r="E6" i="7"/>
</calcChain>
</file>

<file path=xl/sharedStrings.xml><?xml version="1.0" encoding="utf-8"?>
<sst xmlns="http://schemas.openxmlformats.org/spreadsheetml/2006/main" count="253" uniqueCount="119">
  <si>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</si>
  <si>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</si>
  <si>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</si>
  <si>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</si>
  <si>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</si>
  <si>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</si>
  <si>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</si>
  <si>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</si>
  <si>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</si>
  <si>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</si>
  <si>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</si>
  <si>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</si>
  <si>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</si>
  <si>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</si>
  <si>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</si>
  <si>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</si>
  <si>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</si>
  <si>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</si>
  <si>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</si>
  <si>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</si>
  <si>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</si>
  <si>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</si>
  <si>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</si>
  <si>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</si>
  <si>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</si>
  <si>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</si>
  <si>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</si>
  <si>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</si>
  <si>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</si>
  <si>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</si>
  <si>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</si>
  <si>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</si>
  <si>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</si>
  <si>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</si>
  <si>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</si>
  <si>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</si>
  <si>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</si>
  <si>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</si>
  <si>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</si>
  <si>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</si>
  <si>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</si>
  <si>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</si>
  <si>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</si>
  <si>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</si>
  <si>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</si>
  <si>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</si>
  <si>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</si>
  <si>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</si>
  <si>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</si>
  <si>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</si>
  <si>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</si>
  <si>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</si>
  <si>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</si>
  <si>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</si>
  <si>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</si>
  <si>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</si>
  <si>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</si>
  <si>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</si>
  <si>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</si>
  <si>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</si>
  <si>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</si>
  <si>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</si>
  <si>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</si>
  <si>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</si>
  <si>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</si>
  <si>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pristojbi,pristojbi po posebnim propisima i naknada</t>
  </si>
  <si>
    <t>Prihodi od prodaje proizvoda i robe te pruženih usluga i prihodi od donacija te povrati po protestiranim jamstvima</t>
  </si>
  <si>
    <t>Financijski rashodi</t>
  </si>
  <si>
    <t>Naknade građanima i kućanstvima na temelju osiguranja i druge naknade</t>
  </si>
  <si>
    <t>Rashodi za dodatna ulaganja na nefinancijskoj imovini</t>
  </si>
  <si>
    <t>32 Vlastiti prihodi - proračunski korisnici</t>
  </si>
  <si>
    <t xml:space="preserve">3 Vlastiti prihodi </t>
  </si>
  <si>
    <t xml:space="preserve">  43 Prihodi za posebne namjene - proračunski korisnici</t>
  </si>
  <si>
    <t>44 Prihodi za decentralizirane funkcije</t>
  </si>
  <si>
    <t xml:space="preserve">  52 Pomoći - proračunski korisnici</t>
  </si>
  <si>
    <t xml:space="preserve">7 Prihodi od prodaje ili zamjene nefin. imov. i naknade s naslova osiguranja </t>
  </si>
  <si>
    <t>73 Prihodi od prodaje ili zamjene nefin. imov. i naknade štete s naslova osiguranja - proračunski korisnici</t>
  </si>
  <si>
    <t xml:space="preserve">   11 Opći prihodi i primici</t>
  </si>
  <si>
    <t xml:space="preserve">  32 Vlastiti prihodi</t>
  </si>
  <si>
    <t>43 Prihodi za posebne namjene - proračunski korisnici</t>
  </si>
  <si>
    <t>52 Pomoći - proračunski korisnici</t>
  </si>
  <si>
    <t>102 Starost</t>
  </si>
  <si>
    <t>1020 Starost</t>
  </si>
  <si>
    <t>Izvor financiranja 11</t>
  </si>
  <si>
    <t>Porezni i ostali prihodi</t>
  </si>
  <si>
    <t>Izvor financiranja 32</t>
  </si>
  <si>
    <t>Vlastiti prihodi - proračunski korisnici</t>
  </si>
  <si>
    <t>Izvor financiranja 43</t>
  </si>
  <si>
    <t>Prihodi za posebne namjene - proračunski korisnici</t>
  </si>
  <si>
    <t>Izvor financiranja 44</t>
  </si>
  <si>
    <t>Prihodi za decentralizirane funkcije</t>
  </si>
  <si>
    <t>Pomoći - proračunski korisnici</t>
  </si>
  <si>
    <t>Izvor financiranja 52</t>
  </si>
  <si>
    <t>Izvor financiranja 73</t>
  </si>
  <si>
    <t>Prihodi od prodaje ili zamjene nefin. imov. I naknade štete s naslovaosiguranja - prorač.korisnici</t>
  </si>
  <si>
    <t>PROGRAM 4303</t>
  </si>
  <si>
    <t>Edukacija djelatnika domova za starije osobe</t>
  </si>
  <si>
    <t>PROGRAMI ŽUPANIJSKIH USTANOVA IZNAD ZAKONSKOG STANDARDA</t>
  </si>
  <si>
    <t>RADNO OKUPACIJSKE I REKREATIVNE AKTIVNOSTI KORISNIKA U DOMOVIMA ZA STARIJE OSOBE</t>
  </si>
  <si>
    <t>ADAPTACIJA I REKONSTRUKCIJA OBJEKATA USTANOVA SOCIJALNE SKRBI</t>
  </si>
  <si>
    <t>Aktivnost: T 430302</t>
  </si>
  <si>
    <t>Aktivnost A: 430316</t>
  </si>
  <si>
    <t>Izvor financiranja 48</t>
  </si>
  <si>
    <t>Prenesena sredstva - namjenski prihodi - proračunski korisnici</t>
  </si>
  <si>
    <t>48 Prenesena sredstva - namjenski prihodi</t>
  </si>
  <si>
    <t>Plan 2024.</t>
  </si>
  <si>
    <t>Proračun za 2025.</t>
  </si>
  <si>
    <t>Projekcija proračuna
za 2027.</t>
  </si>
  <si>
    <t>FINANCIJSKI PLAN PRORAČUNSKOG KORISNIKA JEDINICE LOKALNE I PODRUČNE (REGIONALNE) SAMOUPRAVE 
ZA 2025. I PROJEKCIJA ZA 2026. I 2027. GODINU</t>
  </si>
  <si>
    <t>Plan za 2025.</t>
  </si>
  <si>
    <t>Projekcija 
za 2027.</t>
  </si>
  <si>
    <t>PROGRAM 4302/P1012</t>
  </si>
  <si>
    <t>ZAKONSKI STANDARD USTANOVA SOCIJALNE SKRBI/SOCIJALNA SKRB</t>
  </si>
  <si>
    <t>Aktivnost: A430204/A101202</t>
  </si>
  <si>
    <t>REDOVNA DJELATNOST DOMOVA ZA STARIJE OSOBE/ADMINISTRACIJA I UPRAVLJANJE</t>
  </si>
  <si>
    <t>PROGRAM 4306/P1013</t>
  </si>
  <si>
    <t>KAPITALNA ULAGANJA U USTANOVE SOCIJALNE SKRBI/UNAPREĐENJE SOCIJALNE SKRBI</t>
  </si>
  <si>
    <t>Aktivnost: K430601/K101304</t>
  </si>
  <si>
    <t>I. Izmjene i dopune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</si>
</sst>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0" fillId="0" borderId="0" xfId="0" applyNumberFormat="1"/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left" vertical="top" wrapText="1" inden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1"/>
    </xf>
    <xf numFmtId="0" fontId="1" fillId="0" borderId="3" xfId="0" applyFont="1" applyBorder="1" applyAlignment="1">
      <alignment horizontal="left"/>
    </xf>
    <xf numFmtId="0" fontId="21" fillId="0" borderId="2" xfId="0" quotePrefix="1" applyFont="1" applyBorder="1" applyAlignment="1">
      <alignment horizontal="left" wrapText="1"/>
    </xf>
    <xf numFmtId="0" fontId="21" fillId="0" borderId="1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center" wrapText="1"/>
    </xf>
    <xf numFmtId="0" fontId="22" fillId="0" borderId="0" xfId="0" applyFont="1"/>
    <xf numFmtId="0" fontId="16" fillId="2" borderId="1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workbookViewId="0">
      <selection activeCell="H28" sqref="H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5" t="s">
        <v>108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5" t="s">
        <v>17</v>
      </c>
      <c r="B3" s="95"/>
      <c r="C3" s="95"/>
      <c r="D3" s="95"/>
      <c r="E3" s="95"/>
      <c r="F3" s="95"/>
      <c r="G3" s="95"/>
      <c r="H3" s="95"/>
      <c r="I3" s="96"/>
      <c r="J3" s="9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5" t="s">
        <v>23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30</v>
      </c>
    </row>
    <row r="7" spans="1:10" ht="25.5" x14ac:dyDescent="0.25">
      <c r="A7" s="26"/>
      <c r="B7" s="27"/>
      <c r="C7" s="27"/>
      <c r="D7" s="28"/>
      <c r="E7" s="29"/>
      <c r="F7" s="3" t="s">
        <v>105</v>
      </c>
      <c r="G7" s="3" t="s">
        <v>109</v>
      </c>
      <c r="H7" s="3" t="s">
        <v>118</v>
      </c>
      <c r="I7" s="3" t="s">
        <v>29</v>
      </c>
      <c r="J7" s="3" t="s">
        <v>110</v>
      </c>
    </row>
    <row r="8" spans="1:10" x14ac:dyDescent="0.25">
      <c r="A8" s="98" t="s">
        <v>0</v>
      </c>
      <c r="B8" s="99"/>
      <c r="C8" s="99"/>
      <c r="D8" s="99"/>
      <c r="E8" s="100"/>
      <c r="F8" s="74">
        <f t="shared" ref="F8:G8" si="0">F9+F10</f>
        <v>1817921.24</v>
      </c>
      <c r="G8" s="74">
        <f t="shared" si="0"/>
        <v>1797778</v>
      </c>
      <c r="H8" s="74">
        <f>SUM(H9:H10)</f>
        <v>2186548.35</v>
      </c>
      <c r="I8" s="74">
        <f>SUM(I9:I10)</f>
        <v>1848178</v>
      </c>
      <c r="J8" s="74">
        <f>SUM(J9:J10)</f>
        <v>1825028</v>
      </c>
    </row>
    <row r="9" spans="1:10" x14ac:dyDescent="0.25">
      <c r="A9" s="101" t="s">
        <v>31</v>
      </c>
      <c r="B9" s="102"/>
      <c r="C9" s="102"/>
      <c r="D9" s="102"/>
      <c r="E9" s="94"/>
      <c r="F9" s="75">
        <v>1817921.24</v>
      </c>
      <c r="G9" s="75">
        <v>1797778</v>
      </c>
      <c r="H9" s="75">
        <v>2186548.35</v>
      </c>
      <c r="I9" s="75">
        <v>1848178</v>
      </c>
      <c r="J9" s="75">
        <v>1825028</v>
      </c>
    </row>
    <row r="10" spans="1:10" x14ac:dyDescent="0.25">
      <c r="A10" s="93" t="s">
        <v>32</v>
      </c>
      <c r="B10" s="94"/>
      <c r="C10" s="94"/>
      <c r="D10" s="94"/>
      <c r="E10" s="94"/>
      <c r="F10" s="75">
        <v>0</v>
      </c>
      <c r="G10" s="75">
        <v>0</v>
      </c>
      <c r="H10" s="75">
        <v>0</v>
      </c>
      <c r="I10" s="75">
        <v>0</v>
      </c>
      <c r="J10" s="75">
        <v>0</v>
      </c>
    </row>
    <row r="11" spans="1:10" x14ac:dyDescent="0.25">
      <c r="A11" s="31" t="s">
        <v>1</v>
      </c>
      <c r="B11" s="40"/>
      <c r="C11" s="40"/>
      <c r="D11" s="40"/>
      <c r="E11" s="40"/>
      <c r="F11" s="74">
        <f t="shared" ref="F11:J11" si="1">F12+F13</f>
        <v>1827504.95</v>
      </c>
      <c r="G11" s="74">
        <f t="shared" si="1"/>
        <v>1799778</v>
      </c>
      <c r="H11" s="74">
        <f>SUM(H12:H13)</f>
        <v>2175100.66</v>
      </c>
      <c r="I11" s="74">
        <f>SUM(I12+I13)</f>
        <v>1848178</v>
      </c>
      <c r="J11" s="74">
        <f t="shared" si="1"/>
        <v>1825028</v>
      </c>
    </row>
    <row r="12" spans="1:10" x14ac:dyDescent="0.25">
      <c r="A12" s="103" t="s">
        <v>33</v>
      </c>
      <c r="B12" s="102"/>
      <c r="C12" s="102"/>
      <c r="D12" s="102"/>
      <c r="E12" s="102"/>
      <c r="F12" s="75">
        <v>1769642.47</v>
      </c>
      <c r="G12" s="75">
        <v>1776138</v>
      </c>
      <c r="H12" s="75">
        <v>2105611.08</v>
      </c>
      <c r="I12" s="75">
        <v>1824538</v>
      </c>
      <c r="J12" s="76">
        <v>1801388</v>
      </c>
    </row>
    <row r="13" spans="1:10" x14ac:dyDescent="0.25">
      <c r="A13" s="93" t="s">
        <v>34</v>
      </c>
      <c r="B13" s="94"/>
      <c r="C13" s="94"/>
      <c r="D13" s="94"/>
      <c r="E13" s="94"/>
      <c r="F13" s="75">
        <v>57862.48</v>
      </c>
      <c r="G13" s="75">
        <v>23640</v>
      </c>
      <c r="H13" s="75">
        <v>69489.58</v>
      </c>
      <c r="I13" s="75">
        <v>23640</v>
      </c>
      <c r="J13" s="76">
        <v>23640</v>
      </c>
    </row>
    <row r="14" spans="1:10" x14ac:dyDescent="0.25">
      <c r="A14" s="104" t="s">
        <v>56</v>
      </c>
      <c r="B14" s="99"/>
      <c r="C14" s="99"/>
      <c r="D14" s="99"/>
      <c r="E14" s="99"/>
      <c r="F14" s="74">
        <f t="shared" ref="F14:J14" si="2">F8-F11</f>
        <v>-9583.7099999999627</v>
      </c>
      <c r="G14" s="74">
        <f t="shared" si="2"/>
        <v>-2000</v>
      </c>
      <c r="H14" s="74">
        <f>H8-H11</f>
        <v>11447.689999999944</v>
      </c>
      <c r="I14" s="74">
        <f t="shared" si="2"/>
        <v>0</v>
      </c>
      <c r="J14" s="74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1"/>
      <c r="H15" s="21"/>
      <c r="I15" s="21"/>
      <c r="J15" s="21"/>
    </row>
    <row r="16" spans="1:10" ht="15.75" x14ac:dyDescent="0.25">
      <c r="A16" s="95" t="s">
        <v>24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0" ht="18" x14ac:dyDescent="0.25">
      <c r="A17" s="4"/>
      <c r="B17" s="20"/>
      <c r="C17" s="20"/>
      <c r="D17" s="20"/>
      <c r="E17" s="20"/>
      <c r="F17" s="20"/>
      <c r="G17" s="21"/>
      <c r="H17" s="21"/>
      <c r="I17" s="21"/>
      <c r="J17" s="21"/>
    </row>
    <row r="18" spans="1:10" ht="25.5" x14ac:dyDescent="0.25">
      <c r="A18" s="26"/>
      <c r="B18" s="27"/>
      <c r="C18" s="27"/>
      <c r="D18" s="28"/>
      <c r="E18" s="29"/>
      <c r="F18" s="3" t="s">
        <v>105</v>
      </c>
      <c r="G18" s="3" t="s">
        <v>109</v>
      </c>
      <c r="H18" s="3" t="s">
        <v>118</v>
      </c>
      <c r="I18" s="3" t="s">
        <v>29</v>
      </c>
      <c r="J18" s="3" t="s">
        <v>110</v>
      </c>
    </row>
    <row r="19" spans="1:10" x14ac:dyDescent="0.25">
      <c r="A19" s="93" t="s">
        <v>35</v>
      </c>
      <c r="B19" s="94"/>
      <c r="C19" s="94"/>
      <c r="D19" s="94"/>
      <c r="E19" s="94"/>
      <c r="F19" s="75"/>
      <c r="G19" s="75"/>
      <c r="H19" s="75"/>
      <c r="I19" s="75"/>
      <c r="J19" s="76"/>
    </row>
    <row r="20" spans="1:10" x14ac:dyDescent="0.25">
      <c r="A20" s="93" t="s">
        <v>36</v>
      </c>
      <c r="B20" s="94"/>
      <c r="C20" s="94"/>
      <c r="D20" s="94"/>
      <c r="E20" s="94"/>
      <c r="F20" s="75"/>
      <c r="G20" s="75"/>
      <c r="H20" s="75"/>
      <c r="I20" s="75"/>
      <c r="J20" s="76"/>
    </row>
    <row r="21" spans="1:10" x14ac:dyDescent="0.25">
      <c r="A21" s="104" t="s">
        <v>2</v>
      </c>
      <c r="B21" s="99"/>
      <c r="C21" s="99"/>
      <c r="D21" s="99"/>
      <c r="E21" s="99"/>
      <c r="F21" s="74">
        <f t="shared" ref="F21:J21" si="3">F19-F20</f>
        <v>0</v>
      </c>
      <c r="G21" s="74">
        <f t="shared" si="3"/>
        <v>0</v>
      </c>
      <c r="H21" s="74">
        <v>0</v>
      </c>
      <c r="I21" s="74">
        <f t="shared" si="3"/>
        <v>0</v>
      </c>
      <c r="J21" s="74">
        <f t="shared" si="3"/>
        <v>0</v>
      </c>
    </row>
    <row r="22" spans="1:10" x14ac:dyDescent="0.25">
      <c r="A22" s="104" t="s">
        <v>57</v>
      </c>
      <c r="B22" s="99"/>
      <c r="C22" s="99"/>
      <c r="D22" s="99"/>
      <c r="E22" s="99"/>
      <c r="F22" s="74">
        <f>F14+F21</f>
        <v>-9583.7099999999627</v>
      </c>
      <c r="G22" s="74">
        <f>G14+G21</f>
        <v>-2000</v>
      </c>
      <c r="H22" s="74">
        <f>H14+H21</f>
        <v>11447.689999999944</v>
      </c>
      <c r="I22" s="74">
        <f>I14+I21</f>
        <v>0</v>
      </c>
      <c r="J22" s="74">
        <f>J14+J21</f>
        <v>0</v>
      </c>
    </row>
    <row r="23" spans="1:10" ht="18" x14ac:dyDescent="0.25">
      <c r="A23" s="19"/>
      <c r="B23" s="20"/>
      <c r="C23" s="20"/>
      <c r="D23" s="20"/>
      <c r="E23" s="20"/>
      <c r="F23" s="20"/>
      <c r="G23" s="21"/>
      <c r="H23" s="21"/>
      <c r="I23" s="21"/>
      <c r="J23" s="21"/>
    </row>
    <row r="24" spans="1:10" ht="15.75" x14ac:dyDescent="0.25">
      <c r="A24" s="95" t="s">
        <v>58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105</v>
      </c>
      <c r="G26" s="3" t="s">
        <v>109</v>
      </c>
      <c r="H26" s="3" t="s">
        <v>118</v>
      </c>
      <c r="I26" s="3" t="s">
        <v>29</v>
      </c>
      <c r="J26" s="3" t="s">
        <v>110</v>
      </c>
    </row>
    <row r="27" spans="1:10" ht="15" customHeight="1" x14ac:dyDescent="0.25">
      <c r="A27" s="107" t="s">
        <v>59</v>
      </c>
      <c r="B27" s="108"/>
      <c r="C27" s="108"/>
      <c r="D27" s="108"/>
      <c r="E27" s="109"/>
      <c r="F27" s="77">
        <v>9583.7099999999991</v>
      </c>
      <c r="G27" s="77">
        <v>0</v>
      </c>
      <c r="H27" s="77">
        <v>-11447.69</v>
      </c>
      <c r="I27" s="77">
        <v>0</v>
      </c>
      <c r="J27" s="78">
        <v>0</v>
      </c>
    </row>
    <row r="28" spans="1:10" ht="15" customHeight="1" x14ac:dyDescent="0.25">
      <c r="A28" s="104" t="s">
        <v>60</v>
      </c>
      <c r="B28" s="99"/>
      <c r="C28" s="99"/>
      <c r="D28" s="99"/>
      <c r="E28" s="99"/>
      <c r="F28" s="79">
        <f t="shared" ref="F28:J28" si="4">F22+F27</f>
        <v>3.637978807091713E-11</v>
      </c>
      <c r="G28" s="79">
        <f t="shared" si="4"/>
        <v>-2000</v>
      </c>
      <c r="H28" s="79">
        <v>0</v>
      </c>
      <c r="I28" s="79">
        <f t="shared" si="4"/>
        <v>0</v>
      </c>
      <c r="J28" s="80">
        <f t="shared" si="4"/>
        <v>0</v>
      </c>
    </row>
    <row r="29" spans="1:10" ht="45" customHeight="1" x14ac:dyDescent="0.25">
      <c r="A29" s="98" t="s">
        <v>61</v>
      </c>
      <c r="B29" s="110"/>
      <c r="C29" s="110"/>
      <c r="D29" s="110"/>
      <c r="E29" s="111"/>
      <c r="F29" s="79">
        <f>F14+F21+F27-F28</f>
        <v>0</v>
      </c>
      <c r="G29" s="79">
        <f>G14+G21+G27-G28</f>
        <v>0</v>
      </c>
      <c r="H29" s="79">
        <v>0</v>
      </c>
      <c r="I29" s="79">
        <f>I14+I21+I27-I28</f>
        <v>0</v>
      </c>
      <c r="J29" s="80">
        <f>J14+J21+J27-J28</f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12" t="s">
        <v>55</v>
      </c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 ht="18" x14ac:dyDescent="0.25">
      <c r="A32" s="43"/>
      <c r="B32" s="44"/>
      <c r="C32" s="44"/>
      <c r="D32" s="44"/>
      <c r="E32" s="44"/>
      <c r="F32" s="44"/>
      <c r="G32" s="45"/>
      <c r="H32" s="45"/>
      <c r="I32" s="45"/>
      <c r="J32" s="45"/>
    </row>
    <row r="33" spans="1:12" ht="25.5" x14ac:dyDescent="0.25">
      <c r="A33" s="69"/>
      <c r="B33" s="68"/>
      <c r="C33" s="68"/>
      <c r="D33" s="70"/>
      <c r="E33" s="46"/>
      <c r="F33" s="47" t="s">
        <v>105</v>
      </c>
      <c r="G33" s="47" t="s">
        <v>106</v>
      </c>
      <c r="H33" s="3" t="s">
        <v>118</v>
      </c>
      <c r="I33" s="47" t="s">
        <v>37</v>
      </c>
      <c r="J33" s="47" t="s">
        <v>107</v>
      </c>
    </row>
    <row r="34" spans="1:12" x14ac:dyDescent="0.25">
      <c r="A34" s="107" t="s">
        <v>59</v>
      </c>
      <c r="B34" s="108"/>
      <c r="C34" s="108"/>
      <c r="D34" s="108"/>
      <c r="E34" s="109"/>
      <c r="F34" s="77">
        <v>0</v>
      </c>
      <c r="G34" s="77">
        <f>F37</f>
        <v>0</v>
      </c>
      <c r="H34" s="77">
        <v>0</v>
      </c>
      <c r="I34" s="77">
        <f>G37</f>
        <v>0</v>
      </c>
      <c r="J34" s="78">
        <f>I37</f>
        <v>0</v>
      </c>
    </row>
    <row r="35" spans="1:12" ht="28.5" customHeight="1" x14ac:dyDescent="0.25">
      <c r="A35" s="107" t="s">
        <v>62</v>
      </c>
      <c r="B35" s="108"/>
      <c r="C35" s="108"/>
      <c r="D35" s="108"/>
      <c r="E35" s="109"/>
      <c r="F35" s="77">
        <v>0</v>
      </c>
      <c r="G35" s="77">
        <v>0</v>
      </c>
      <c r="H35" s="77">
        <v>0</v>
      </c>
      <c r="I35" s="77">
        <v>0</v>
      </c>
      <c r="J35" s="78">
        <v>0</v>
      </c>
      <c r="L35" s="71"/>
    </row>
    <row r="36" spans="1:12" x14ac:dyDescent="0.25">
      <c r="A36" s="107" t="s">
        <v>63</v>
      </c>
      <c r="B36" s="113"/>
      <c r="C36" s="113"/>
      <c r="D36" s="113"/>
      <c r="E36" s="114"/>
      <c r="F36" s="77">
        <v>0</v>
      </c>
      <c r="G36" s="77">
        <v>0</v>
      </c>
      <c r="H36" s="77">
        <v>0</v>
      </c>
      <c r="I36" s="77">
        <v>0</v>
      </c>
      <c r="J36" s="78">
        <v>0</v>
      </c>
    </row>
    <row r="37" spans="1:12" ht="15" customHeight="1" x14ac:dyDescent="0.25">
      <c r="A37" s="104" t="s">
        <v>60</v>
      </c>
      <c r="B37" s="99"/>
      <c r="C37" s="99"/>
      <c r="D37" s="99"/>
      <c r="E37" s="99"/>
      <c r="F37" s="81">
        <f t="shared" ref="F37:J37" si="5">F34-F35+F36</f>
        <v>0</v>
      </c>
      <c r="G37" s="81">
        <f t="shared" si="5"/>
        <v>0</v>
      </c>
      <c r="H37" s="81">
        <v>0</v>
      </c>
      <c r="I37" s="81">
        <f t="shared" si="5"/>
        <v>0</v>
      </c>
      <c r="J37" s="82">
        <f t="shared" si="5"/>
        <v>0</v>
      </c>
    </row>
    <row r="38" spans="1:12" ht="17.25" customHeight="1" x14ac:dyDescent="0.25"/>
    <row r="39" spans="1:12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</row>
    <row r="40" spans="1:12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workbookViewId="0">
      <selection activeCell="F31" sqref="F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9" ht="42" customHeight="1" x14ac:dyDescent="0.25">
      <c r="A1" s="95" t="s">
        <v>108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95" t="s">
        <v>17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5.75" customHeight="1" x14ac:dyDescent="0.25">
      <c r="A7" s="95" t="s">
        <v>38</v>
      </c>
      <c r="B7" s="95"/>
      <c r="C7" s="95"/>
      <c r="D7" s="95"/>
      <c r="E7" s="95"/>
      <c r="F7" s="95"/>
      <c r="G7" s="95"/>
      <c r="H7" s="95"/>
      <c r="I7" s="95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ht="25.5" x14ac:dyDescent="0.25">
      <c r="A9" s="18" t="s">
        <v>5</v>
      </c>
      <c r="B9" s="17" t="s">
        <v>6</v>
      </c>
      <c r="C9" s="17" t="s">
        <v>3</v>
      </c>
      <c r="D9" s="18" t="s">
        <v>105</v>
      </c>
      <c r="E9" s="18" t="s">
        <v>109</v>
      </c>
      <c r="F9" s="92" t="s">
        <v>118</v>
      </c>
      <c r="G9" s="18" t="s">
        <v>29</v>
      </c>
      <c r="H9" s="18" t="s">
        <v>110</v>
      </c>
    </row>
    <row r="10" spans="1:9" s="57" customFormat="1" x14ac:dyDescent="0.25">
      <c r="A10" s="54"/>
      <c r="B10" s="55"/>
      <c r="C10" s="56" t="s">
        <v>0</v>
      </c>
      <c r="D10" s="83">
        <f>D11</f>
        <v>1817921.24</v>
      </c>
      <c r="E10" s="83">
        <f>SUM(E11)</f>
        <v>1797778</v>
      </c>
      <c r="F10" s="83">
        <f>F11</f>
        <v>2186548.35</v>
      </c>
      <c r="G10" s="83">
        <f>SUM(G11)</f>
        <v>1848178</v>
      </c>
      <c r="H10" s="83">
        <f>SUM(H11)</f>
        <v>1825028</v>
      </c>
    </row>
    <row r="11" spans="1:9" s="64" customFormat="1" ht="15.75" customHeight="1" x14ac:dyDescent="0.25">
      <c r="A11" s="10">
        <v>6</v>
      </c>
      <c r="B11" s="10"/>
      <c r="C11" s="10" t="s">
        <v>7</v>
      </c>
      <c r="D11" s="84">
        <f>SUM(D12:D16)</f>
        <v>1817921.24</v>
      </c>
      <c r="E11" s="84">
        <f>SUM(E12:E16)</f>
        <v>1797778</v>
      </c>
      <c r="F11" s="84">
        <f>SUM(F12:F16)</f>
        <v>2186548.35</v>
      </c>
      <c r="G11" s="84">
        <f>SUM(G12:G16)</f>
        <v>1848178</v>
      </c>
      <c r="H11" s="84">
        <f>SUM(H12:H16)</f>
        <v>1825028</v>
      </c>
    </row>
    <row r="12" spans="1:9" ht="38.25" x14ac:dyDescent="0.25">
      <c r="A12" s="10"/>
      <c r="B12" s="14">
        <v>63</v>
      </c>
      <c r="C12" s="14" t="s">
        <v>25</v>
      </c>
      <c r="D12" s="85">
        <v>2160</v>
      </c>
      <c r="E12" s="85">
        <v>2160</v>
      </c>
      <c r="F12" s="85">
        <v>6480</v>
      </c>
      <c r="G12" s="85">
        <v>2160</v>
      </c>
      <c r="H12" s="85">
        <v>2160</v>
      </c>
    </row>
    <row r="13" spans="1:9" x14ac:dyDescent="0.25">
      <c r="A13" s="10"/>
      <c r="B13" s="14">
        <v>64</v>
      </c>
      <c r="C13" s="14" t="s">
        <v>64</v>
      </c>
      <c r="D13" s="85">
        <v>13</v>
      </c>
      <c r="E13" s="85">
        <v>15</v>
      </c>
      <c r="F13" s="85">
        <v>25</v>
      </c>
      <c r="G13" s="85">
        <v>15</v>
      </c>
      <c r="H13" s="85">
        <v>15</v>
      </c>
    </row>
    <row r="14" spans="1:9" ht="63.75" x14ac:dyDescent="0.25">
      <c r="A14" s="10"/>
      <c r="B14" s="14">
        <v>65</v>
      </c>
      <c r="C14" s="14" t="s">
        <v>65</v>
      </c>
      <c r="D14" s="85">
        <v>922286.24</v>
      </c>
      <c r="E14" s="85">
        <v>926000</v>
      </c>
      <c r="F14" s="85">
        <v>974895.15</v>
      </c>
      <c r="G14" s="85">
        <v>926000</v>
      </c>
      <c r="H14" s="85">
        <v>926000</v>
      </c>
    </row>
    <row r="15" spans="1:9" ht="51" x14ac:dyDescent="0.25">
      <c r="A15" s="10"/>
      <c r="B15" s="14">
        <v>66</v>
      </c>
      <c r="C15" s="14" t="s">
        <v>66</v>
      </c>
      <c r="D15" s="85">
        <v>4340</v>
      </c>
      <c r="E15" s="85">
        <v>4450</v>
      </c>
      <c r="F15" s="85">
        <v>4995.2</v>
      </c>
      <c r="G15" s="85">
        <v>4450</v>
      </c>
      <c r="H15" s="85">
        <v>4450</v>
      </c>
    </row>
    <row r="16" spans="1:9" ht="38.25" x14ac:dyDescent="0.25">
      <c r="A16" s="11"/>
      <c r="B16" s="11">
        <v>67</v>
      </c>
      <c r="C16" s="14" t="s">
        <v>26</v>
      </c>
      <c r="D16" s="85">
        <v>889122</v>
      </c>
      <c r="E16" s="85">
        <v>865153</v>
      </c>
      <c r="F16" s="85">
        <v>1200153</v>
      </c>
      <c r="G16" s="85">
        <v>915553</v>
      </c>
      <c r="H16" s="85">
        <v>892403</v>
      </c>
    </row>
    <row r="19" spans="1:9" ht="15.75" x14ac:dyDescent="0.25">
      <c r="A19" s="95" t="s">
        <v>39</v>
      </c>
      <c r="B19" s="115"/>
      <c r="C19" s="115"/>
      <c r="D19" s="115"/>
      <c r="E19" s="115"/>
      <c r="F19" s="115"/>
      <c r="G19" s="115"/>
      <c r="H19" s="115"/>
      <c r="I19" s="115"/>
    </row>
    <row r="20" spans="1:9" ht="18" x14ac:dyDescent="0.25">
      <c r="A20" s="4"/>
      <c r="B20" s="4"/>
      <c r="C20" s="4"/>
      <c r="D20" s="4"/>
      <c r="E20" s="4"/>
      <c r="F20" s="4"/>
      <c r="G20" s="4"/>
      <c r="H20" s="5"/>
      <c r="I20" s="5"/>
    </row>
    <row r="21" spans="1:9" ht="25.5" x14ac:dyDescent="0.25">
      <c r="A21" s="18" t="s">
        <v>5</v>
      </c>
      <c r="B21" s="17" t="s">
        <v>6</v>
      </c>
      <c r="C21" s="17" t="s">
        <v>8</v>
      </c>
      <c r="D21" s="18" t="s">
        <v>105</v>
      </c>
      <c r="E21" s="18" t="s">
        <v>109</v>
      </c>
      <c r="F21" s="92" t="s">
        <v>118</v>
      </c>
      <c r="G21" s="18" t="s">
        <v>29</v>
      </c>
      <c r="H21" s="18" t="s">
        <v>110</v>
      </c>
    </row>
    <row r="22" spans="1:9" s="57" customFormat="1" x14ac:dyDescent="0.25">
      <c r="A22" s="54"/>
      <c r="B22" s="55"/>
      <c r="C22" s="56" t="s">
        <v>1</v>
      </c>
      <c r="D22" s="83">
        <f>SUM(D23+D28)</f>
        <v>1827504.95</v>
      </c>
      <c r="E22" s="83">
        <f>E23+E28</f>
        <v>1799778</v>
      </c>
      <c r="F22" s="83">
        <f>F23+F28</f>
        <v>2175100.66</v>
      </c>
      <c r="G22" s="83">
        <f>G23+G28</f>
        <v>1848178</v>
      </c>
      <c r="H22" s="83">
        <f>H23+H28</f>
        <v>1825028</v>
      </c>
    </row>
    <row r="23" spans="1:9" s="64" customFormat="1" ht="15.75" customHeight="1" x14ac:dyDescent="0.25">
      <c r="A23" s="10">
        <v>3</v>
      </c>
      <c r="B23" s="10"/>
      <c r="C23" s="10" t="s">
        <v>9</v>
      </c>
      <c r="D23" s="84">
        <f>SUM(D24:D27)</f>
        <v>1769642.47</v>
      </c>
      <c r="E23" s="84">
        <f>SUM(E24:E27)</f>
        <v>1776138</v>
      </c>
      <c r="F23" s="84">
        <f>SUM(F24:F27)</f>
        <v>2105611.08</v>
      </c>
      <c r="G23" s="84">
        <f>SUM(G24:G27)</f>
        <v>1824538</v>
      </c>
      <c r="H23" s="84">
        <f>SUM(H24:H27)</f>
        <v>1801388</v>
      </c>
    </row>
    <row r="24" spans="1:9" ht="15.75" customHeight="1" x14ac:dyDescent="0.25">
      <c r="A24" s="10"/>
      <c r="B24" s="14">
        <v>31</v>
      </c>
      <c r="C24" s="14" t="s">
        <v>10</v>
      </c>
      <c r="D24" s="85">
        <v>1261492.71</v>
      </c>
      <c r="E24" s="85">
        <v>1310641.6200000001</v>
      </c>
      <c r="F24" s="85">
        <v>1578949.7</v>
      </c>
      <c r="G24" s="85">
        <v>1359041.62</v>
      </c>
      <c r="H24" s="85">
        <v>1335891.6200000001</v>
      </c>
    </row>
    <row r="25" spans="1:9" x14ac:dyDescent="0.25">
      <c r="A25" s="11"/>
      <c r="B25" s="11">
        <v>32</v>
      </c>
      <c r="C25" s="11" t="s">
        <v>20</v>
      </c>
      <c r="D25" s="85">
        <v>502071</v>
      </c>
      <c r="E25" s="85">
        <v>460581.38</v>
      </c>
      <c r="F25" s="85">
        <v>521636.38</v>
      </c>
      <c r="G25" s="85">
        <v>460581.38</v>
      </c>
      <c r="H25" s="85">
        <v>460581.38</v>
      </c>
    </row>
    <row r="26" spans="1:9" x14ac:dyDescent="0.25">
      <c r="A26" s="11"/>
      <c r="B26" s="11">
        <v>34</v>
      </c>
      <c r="C26" s="11" t="s">
        <v>67</v>
      </c>
      <c r="D26" s="85">
        <v>578.76</v>
      </c>
      <c r="E26" s="85">
        <v>565</v>
      </c>
      <c r="F26" s="85">
        <v>560</v>
      </c>
      <c r="G26" s="85">
        <v>565</v>
      </c>
      <c r="H26" s="85">
        <v>565</v>
      </c>
    </row>
    <row r="27" spans="1:9" ht="38.25" x14ac:dyDescent="0.25">
      <c r="A27" s="11"/>
      <c r="B27" s="11">
        <v>37</v>
      </c>
      <c r="C27" s="58" t="s">
        <v>68</v>
      </c>
      <c r="D27" s="85">
        <v>5500</v>
      </c>
      <c r="E27" s="85">
        <v>4350</v>
      </c>
      <c r="F27" s="85">
        <v>4465</v>
      </c>
      <c r="G27" s="85">
        <v>4350</v>
      </c>
      <c r="H27" s="85">
        <v>4350</v>
      </c>
    </row>
    <row r="28" spans="1:9" s="64" customFormat="1" ht="25.5" x14ac:dyDescent="0.25">
      <c r="A28" s="13">
        <v>4</v>
      </c>
      <c r="B28" s="13"/>
      <c r="C28" s="22" t="s">
        <v>11</v>
      </c>
      <c r="D28" s="84">
        <f>D29+D30</f>
        <v>57862.48</v>
      </c>
      <c r="E28" s="84">
        <f>SUM(E29:E30)</f>
        <v>23640</v>
      </c>
      <c r="F28" s="84">
        <f>SUM(F29:F30)</f>
        <v>69489.58</v>
      </c>
      <c r="G28" s="84">
        <f>SUM(G29:G30)</f>
        <v>23640</v>
      </c>
      <c r="H28" s="84">
        <f>SUM(H29:H30)</f>
        <v>23640</v>
      </c>
    </row>
    <row r="29" spans="1:9" ht="38.25" x14ac:dyDescent="0.25">
      <c r="A29" s="15"/>
      <c r="B29" s="15">
        <v>42</v>
      </c>
      <c r="C29" s="23" t="s">
        <v>27</v>
      </c>
      <c r="D29" s="85">
        <v>57212.480000000003</v>
      </c>
      <c r="E29" s="85">
        <v>23640</v>
      </c>
      <c r="F29" s="85">
        <v>69489.58</v>
      </c>
      <c r="G29" s="85">
        <v>23640</v>
      </c>
      <c r="H29" s="85">
        <v>23640</v>
      </c>
    </row>
    <row r="30" spans="1:9" ht="25.5" x14ac:dyDescent="0.25">
      <c r="A30" s="14"/>
      <c r="B30" s="14">
        <v>45</v>
      </c>
      <c r="C30" s="23" t="s">
        <v>69</v>
      </c>
      <c r="D30" s="85">
        <v>650</v>
      </c>
      <c r="E30" s="85">
        <v>0</v>
      </c>
      <c r="F30" s="85">
        <v>0</v>
      </c>
      <c r="G30" s="85">
        <v>0</v>
      </c>
      <c r="H30" s="86">
        <v>0</v>
      </c>
    </row>
  </sheetData>
  <mergeCells count="5">
    <mergeCell ref="A19:I19"/>
    <mergeCell ref="A1:I1"/>
    <mergeCell ref="A3:I3"/>
    <mergeCell ref="A5:I5"/>
    <mergeCell ref="A7:I7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topLeftCell="A23" workbookViewId="0">
      <selection activeCell="D32" sqref="D32"/>
    </sheetView>
  </sheetViews>
  <sheetFormatPr defaultRowHeight="15" x14ac:dyDescent="0.25"/>
  <cols>
    <col min="1" max="7" width="25.28515625" customWidth="1"/>
  </cols>
  <sheetData>
    <row r="1" spans="1:7" ht="42" customHeight="1" x14ac:dyDescent="0.25">
      <c r="A1" s="95" t="s">
        <v>108</v>
      </c>
      <c r="B1" s="95"/>
      <c r="C1" s="95"/>
      <c r="D1" s="95"/>
      <c r="E1" s="95"/>
      <c r="F1" s="95"/>
      <c r="G1" s="9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95" t="s">
        <v>17</v>
      </c>
      <c r="B3" s="95"/>
      <c r="C3" s="95"/>
      <c r="D3" s="95"/>
      <c r="E3" s="95"/>
      <c r="F3" s="95"/>
      <c r="G3" s="95"/>
    </row>
    <row r="4" spans="1:7" ht="18" x14ac:dyDescent="0.25">
      <c r="B4" s="4"/>
      <c r="C4" s="4"/>
      <c r="D4" s="4"/>
      <c r="E4" s="4"/>
      <c r="F4" s="5"/>
      <c r="G4" s="5"/>
    </row>
    <row r="5" spans="1:7" ht="18" customHeight="1" x14ac:dyDescent="0.25">
      <c r="A5" s="95" t="s">
        <v>4</v>
      </c>
      <c r="B5" s="95"/>
      <c r="C5" s="95"/>
      <c r="D5" s="95"/>
      <c r="E5" s="95"/>
      <c r="F5" s="95"/>
      <c r="G5" s="95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95" t="s">
        <v>40</v>
      </c>
      <c r="B7" s="95"/>
      <c r="C7" s="95"/>
      <c r="D7" s="95"/>
      <c r="E7" s="95"/>
      <c r="F7" s="95"/>
      <c r="G7" s="9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42</v>
      </c>
      <c r="B9" s="18" t="s">
        <v>105</v>
      </c>
      <c r="C9" s="18" t="s">
        <v>109</v>
      </c>
      <c r="D9" s="92" t="s">
        <v>118</v>
      </c>
      <c r="E9" s="18" t="s">
        <v>29</v>
      </c>
      <c r="F9" s="18" t="s">
        <v>110</v>
      </c>
    </row>
    <row r="10" spans="1:7" s="57" customFormat="1" x14ac:dyDescent="0.25">
      <c r="A10" s="59" t="s">
        <v>0</v>
      </c>
      <c r="B10" s="83">
        <f>SUM(B11+B13+B15+B19+B21)</f>
        <v>1817921.24</v>
      </c>
      <c r="C10" s="83">
        <f>SUM(C11+C13+C15+C19+C21)</f>
        <v>1797778</v>
      </c>
      <c r="D10" s="83">
        <f>SUM(D11+D13+D15+D19+D21)</f>
        <v>2186548.3499999996</v>
      </c>
      <c r="E10" s="83">
        <f>E11+E13+E15+E19+E21</f>
        <v>1848178</v>
      </c>
      <c r="F10" s="83">
        <f>F11+F13+F15+F19+F21</f>
        <v>1825028</v>
      </c>
    </row>
    <row r="11" spans="1:7" s="57" customFormat="1" x14ac:dyDescent="0.25">
      <c r="A11" s="62" t="s">
        <v>45</v>
      </c>
      <c r="B11" s="87">
        <f>B12</f>
        <v>402965</v>
      </c>
      <c r="C11" s="87">
        <f>SUM(C12:C12)</f>
        <v>428996</v>
      </c>
      <c r="D11" s="87">
        <f>D12</f>
        <v>623996</v>
      </c>
      <c r="E11" s="87">
        <f>SUM(E12:E12)</f>
        <v>479396</v>
      </c>
      <c r="F11" s="87">
        <f>SUM(F12:F12)</f>
        <v>456246</v>
      </c>
    </row>
    <row r="12" spans="1:7" x14ac:dyDescent="0.25">
      <c r="A12" s="12" t="s">
        <v>77</v>
      </c>
      <c r="B12" s="85">
        <v>402965</v>
      </c>
      <c r="C12" s="85">
        <v>428996</v>
      </c>
      <c r="D12" s="85">
        <v>623996</v>
      </c>
      <c r="E12" s="85">
        <v>479396</v>
      </c>
      <c r="F12" s="85">
        <v>456246</v>
      </c>
    </row>
    <row r="13" spans="1:7" s="64" customFormat="1" x14ac:dyDescent="0.25">
      <c r="A13" s="61" t="s">
        <v>71</v>
      </c>
      <c r="B13" s="84">
        <f>B14</f>
        <v>4353</v>
      </c>
      <c r="C13" s="84">
        <f>C14</f>
        <v>4465</v>
      </c>
      <c r="D13" s="84">
        <f>D14</f>
        <v>5020.2</v>
      </c>
      <c r="E13" s="84">
        <f>E14</f>
        <v>4465</v>
      </c>
      <c r="F13" s="84">
        <f>F14</f>
        <v>4465</v>
      </c>
    </row>
    <row r="14" spans="1:7" ht="25.5" x14ac:dyDescent="0.25">
      <c r="A14" s="60" t="s">
        <v>70</v>
      </c>
      <c r="B14" s="85">
        <v>4353</v>
      </c>
      <c r="C14" s="85">
        <v>4465</v>
      </c>
      <c r="D14" s="85">
        <v>5020.2</v>
      </c>
      <c r="E14" s="85">
        <v>4465</v>
      </c>
      <c r="F14" s="85">
        <v>4465</v>
      </c>
    </row>
    <row r="15" spans="1:7" s="64" customFormat="1" ht="25.5" x14ac:dyDescent="0.25">
      <c r="A15" s="10" t="s">
        <v>44</v>
      </c>
      <c r="B15" s="84">
        <f>B16+B17+B18</f>
        <v>1406443.24</v>
      </c>
      <c r="C15" s="84">
        <f>SUM(C16+C17)</f>
        <v>1360157</v>
      </c>
      <c r="D15" s="84">
        <f>SUM(D16:D18)</f>
        <v>1548552.15</v>
      </c>
      <c r="E15" s="84">
        <f>E16+E17</f>
        <v>1360157</v>
      </c>
      <c r="F15" s="84">
        <f>F16+F17</f>
        <v>1360157</v>
      </c>
    </row>
    <row r="16" spans="1:7" ht="38.25" x14ac:dyDescent="0.25">
      <c r="A16" s="16" t="s">
        <v>72</v>
      </c>
      <c r="B16" s="85">
        <v>920286.24</v>
      </c>
      <c r="C16" s="85">
        <v>924000</v>
      </c>
      <c r="D16" s="85">
        <v>972395.15</v>
      </c>
      <c r="E16" s="85">
        <v>924000</v>
      </c>
      <c r="F16" s="85">
        <v>924000</v>
      </c>
    </row>
    <row r="17" spans="1:7" ht="25.5" x14ac:dyDescent="0.25">
      <c r="A17" s="60" t="s">
        <v>73</v>
      </c>
      <c r="B17" s="85">
        <v>436157</v>
      </c>
      <c r="C17" s="85">
        <v>436157</v>
      </c>
      <c r="D17" s="85">
        <v>476157</v>
      </c>
      <c r="E17" s="85">
        <v>436157</v>
      </c>
      <c r="F17" s="85">
        <v>436157</v>
      </c>
    </row>
    <row r="18" spans="1:7" ht="25.5" x14ac:dyDescent="0.25">
      <c r="A18" s="60" t="s">
        <v>104</v>
      </c>
      <c r="B18" s="85">
        <v>50000</v>
      </c>
      <c r="C18" s="85">
        <v>0</v>
      </c>
      <c r="D18" s="85">
        <v>100000</v>
      </c>
      <c r="E18" s="85">
        <v>0</v>
      </c>
      <c r="F18" s="85">
        <v>0</v>
      </c>
    </row>
    <row r="19" spans="1:7" s="64" customFormat="1" x14ac:dyDescent="0.25">
      <c r="A19" s="36" t="s">
        <v>43</v>
      </c>
      <c r="B19" s="84">
        <f>B20</f>
        <v>2160</v>
      </c>
      <c r="C19" s="84">
        <v>2160</v>
      </c>
      <c r="D19" s="84">
        <f>D20</f>
        <v>6480</v>
      </c>
      <c r="E19" s="84">
        <v>2160</v>
      </c>
      <c r="F19" s="88">
        <v>2160</v>
      </c>
    </row>
    <row r="20" spans="1:7" ht="25.5" x14ac:dyDescent="0.25">
      <c r="A20" s="16" t="s">
        <v>74</v>
      </c>
      <c r="B20" s="85">
        <v>2160</v>
      </c>
      <c r="C20" s="85">
        <v>2160</v>
      </c>
      <c r="D20" s="85">
        <v>6480</v>
      </c>
      <c r="E20" s="85">
        <v>2160</v>
      </c>
      <c r="F20" s="86">
        <v>2160</v>
      </c>
    </row>
    <row r="21" spans="1:7" s="64" customFormat="1" ht="51" x14ac:dyDescent="0.25">
      <c r="A21" s="61" t="s">
        <v>75</v>
      </c>
      <c r="B21" s="84">
        <f>B22</f>
        <v>2000</v>
      </c>
      <c r="C21" s="84">
        <v>2000</v>
      </c>
      <c r="D21" s="84">
        <f>D22</f>
        <v>2500</v>
      </c>
      <c r="E21" s="84">
        <v>2000</v>
      </c>
      <c r="F21" s="88">
        <v>2000</v>
      </c>
    </row>
    <row r="22" spans="1:7" s="57" customFormat="1" ht="75" x14ac:dyDescent="0.25">
      <c r="A22" s="63" t="s">
        <v>76</v>
      </c>
      <c r="B22" s="89">
        <v>2000</v>
      </c>
      <c r="C22" s="89">
        <v>2000</v>
      </c>
      <c r="D22" s="89">
        <v>2500</v>
      </c>
      <c r="E22" s="89">
        <v>2000</v>
      </c>
      <c r="F22" s="89">
        <v>2000</v>
      </c>
    </row>
    <row r="24" spans="1:7" ht="15.75" customHeight="1" x14ac:dyDescent="0.25">
      <c r="A24" s="95" t="s">
        <v>41</v>
      </c>
      <c r="B24" s="95"/>
      <c r="C24" s="95"/>
      <c r="D24" s="95"/>
      <c r="E24" s="95"/>
      <c r="F24" s="95"/>
      <c r="G24" s="95"/>
    </row>
    <row r="25" spans="1:7" ht="18" x14ac:dyDescent="0.25">
      <c r="A25" s="4"/>
      <c r="B25" s="4"/>
      <c r="C25" s="4"/>
      <c r="D25" s="4"/>
      <c r="E25" s="4"/>
      <c r="F25" s="5"/>
      <c r="G25" s="5"/>
    </row>
    <row r="26" spans="1:7" ht="25.5" x14ac:dyDescent="0.25">
      <c r="A26" s="18" t="s">
        <v>42</v>
      </c>
      <c r="B26" s="18" t="s">
        <v>105</v>
      </c>
      <c r="C26" s="18" t="s">
        <v>109</v>
      </c>
      <c r="D26" s="92" t="s">
        <v>118</v>
      </c>
      <c r="E26" s="18" t="s">
        <v>29</v>
      </c>
      <c r="F26" s="18" t="s">
        <v>110</v>
      </c>
    </row>
    <row r="27" spans="1:7" x14ac:dyDescent="0.25">
      <c r="A27" s="36" t="s">
        <v>1</v>
      </c>
      <c r="B27" s="83">
        <f>SUM(B28+B30+B32+B36+B38)</f>
        <v>1827504.95</v>
      </c>
      <c r="C27" s="83">
        <f>SUM(C28+C30+C32+C36+C38)</f>
        <v>1799778</v>
      </c>
      <c r="D27" s="83">
        <f>SUM(D28+D30+D32+D36+D38)</f>
        <v>2175100.66</v>
      </c>
      <c r="E27" s="83">
        <f>SUM(E28+E30+E32+E36+E38)</f>
        <v>1848178</v>
      </c>
      <c r="F27" s="83">
        <f>SUM(F28+F30+F32+F36+F38)</f>
        <v>1825028</v>
      </c>
    </row>
    <row r="28" spans="1:7" s="64" customFormat="1" ht="15.75" customHeight="1" x14ac:dyDescent="0.25">
      <c r="A28" s="22" t="s">
        <v>45</v>
      </c>
      <c r="B28" s="84">
        <f>SUM(B29)</f>
        <v>402965</v>
      </c>
      <c r="C28" s="84">
        <f>C29</f>
        <v>428996</v>
      </c>
      <c r="D28" s="84">
        <f>D29</f>
        <v>623996</v>
      </c>
      <c r="E28" s="84">
        <f>E29</f>
        <v>479396</v>
      </c>
      <c r="F28" s="84">
        <f>F29</f>
        <v>456246</v>
      </c>
    </row>
    <row r="29" spans="1:7" x14ac:dyDescent="0.25">
      <c r="A29" s="12" t="s">
        <v>46</v>
      </c>
      <c r="B29" s="85">
        <v>402965</v>
      </c>
      <c r="C29" s="85">
        <v>428996</v>
      </c>
      <c r="D29" s="85">
        <v>623996</v>
      </c>
      <c r="E29" s="85">
        <v>479396</v>
      </c>
      <c r="F29" s="85">
        <v>456246</v>
      </c>
    </row>
    <row r="30" spans="1:7" s="64" customFormat="1" x14ac:dyDescent="0.25">
      <c r="A30" s="22" t="s">
        <v>47</v>
      </c>
      <c r="B30" s="84">
        <f>B31</f>
        <v>4353</v>
      </c>
      <c r="C30" s="84">
        <f>C31</f>
        <v>4465</v>
      </c>
      <c r="D30" s="84">
        <f>D31</f>
        <v>5020.2</v>
      </c>
      <c r="E30" s="84">
        <f>E31</f>
        <v>4465</v>
      </c>
      <c r="F30" s="84">
        <v>4465</v>
      </c>
    </row>
    <row r="31" spans="1:7" x14ac:dyDescent="0.25">
      <c r="A31" s="12" t="s">
        <v>78</v>
      </c>
      <c r="B31" s="85">
        <v>4353</v>
      </c>
      <c r="C31" s="85">
        <v>4465</v>
      </c>
      <c r="D31" s="85">
        <v>5020.2</v>
      </c>
      <c r="E31" s="85">
        <v>4465</v>
      </c>
      <c r="F31" s="86">
        <v>4465</v>
      </c>
    </row>
    <row r="32" spans="1:7" s="64" customFormat="1" ht="30" x14ac:dyDescent="0.25">
      <c r="A32" s="65" t="s">
        <v>44</v>
      </c>
      <c r="B32" s="90">
        <f>B33+B34+B35</f>
        <v>1416026.95</v>
      </c>
      <c r="C32" s="90">
        <f>SUM(C33:C35)</f>
        <v>1362157</v>
      </c>
      <c r="D32" s="90">
        <f>SUM(D33:D35)</f>
        <v>1537104.46</v>
      </c>
      <c r="E32" s="90">
        <f>E33+E34</f>
        <v>1360157</v>
      </c>
      <c r="F32" s="90">
        <f>F33+F34</f>
        <v>1360157</v>
      </c>
    </row>
    <row r="33" spans="1:6" ht="45" x14ac:dyDescent="0.25">
      <c r="A33" s="66" t="s">
        <v>79</v>
      </c>
      <c r="B33" s="89">
        <v>920286.24</v>
      </c>
      <c r="C33" s="89">
        <v>924000</v>
      </c>
      <c r="D33" s="89">
        <v>960947.46</v>
      </c>
      <c r="E33" s="89">
        <v>924000</v>
      </c>
      <c r="F33" s="89">
        <v>924000</v>
      </c>
    </row>
    <row r="34" spans="1:6" ht="30" x14ac:dyDescent="0.25">
      <c r="A34" s="66" t="s">
        <v>73</v>
      </c>
      <c r="B34" s="89">
        <v>436157</v>
      </c>
      <c r="C34" s="89">
        <v>436157</v>
      </c>
      <c r="D34" s="89">
        <v>476157</v>
      </c>
      <c r="E34" s="89">
        <v>436157</v>
      </c>
      <c r="F34" s="89">
        <v>436157</v>
      </c>
    </row>
    <row r="35" spans="1:6" ht="30" x14ac:dyDescent="0.25">
      <c r="A35" s="66" t="s">
        <v>104</v>
      </c>
      <c r="B35" s="89">
        <v>59583.71</v>
      </c>
      <c r="C35" s="89">
        <v>2000</v>
      </c>
      <c r="D35" s="89">
        <v>100000</v>
      </c>
      <c r="E35" s="89">
        <v>0</v>
      </c>
      <c r="F35" s="89">
        <v>0</v>
      </c>
    </row>
    <row r="36" spans="1:6" s="64" customFormat="1" x14ac:dyDescent="0.25">
      <c r="A36" s="67" t="s">
        <v>43</v>
      </c>
      <c r="B36" s="90">
        <f>B37</f>
        <v>2160</v>
      </c>
      <c r="C36" s="90">
        <v>2160</v>
      </c>
      <c r="D36" s="90">
        <f>D37</f>
        <v>6480</v>
      </c>
      <c r="E36" s="90">
        <v>2160</v>
      </c>
      <c r="F36" s="90">
        <v>2160</v>
      </c>
    </row>
    <row r="37" spans="1:6" ht="30" x14ac:dyDescent="0.25">
      <c r="A37" s="66" t="s">
        <v>80</v>
      </c>
      <c r="B37" s="89">
        <v>2160</v>
      </c>
      <c r="C37" s="89">
        <v>2160</v>
      </c>
      <c r="D37" s="89">
        <v>6480</v>
      </c>
      <c r="E37" s="89">
        <v>2160</v>
      </c>
      <c r="F37" s="89">
        <v>2160</v>
      </c>
    </row>
    <row r="38" spans="1:6" s="64" customFormat="1" ht="51" x14ac:dyDescent="0.25">
      <c r="A38" s="61" t="s">
        <v>75</v>
      </c>
      <c r="B38" s="90">
        <f>B39</f>
        <v>2000</v>
      </c>
      <c r="C38" s="90">
        <v>2000</v>
      </c>
      <c r="D38" s="90">
        <f>D39</f>
        <v>2500</v>
      </c>
      <c r="E38" s="90">
        <v>2000</v>
      </c>
      <c r="F38" s="90">
        <v>2000</v>
      </c>
    </row>
    <row r="39" spans="1:6" ht="75" x14ac:dyDescent="0.25">
      <c r="A39" s="63" t="s">
        <v>76</v>
      </c>
      <c r="B39" s="89">
        <v>2000</v>
      </c>
      <c r="C39" s="89">
        <v>2000</v>
      </c>
      <c r="D39" s="89">
        <v>2500</v>
      </c>
      <c r="E39" s="89">
        <v>2000</v>
      </c>
      <c r="F39" s="89">
        <v>2000</v>
      </c>
    </row>
  </sheetData>
  <mergeCells count="5">
    <mergeCell ref="A1:G1"/>
    <mergeCell ref="A3:G3"/>
    <mergeCell ref="A5:G5"/>
    <mergeCell ref="A7:G7"/>
    <mergeCell ref="A24:G24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ht="42" customHeight="1" x14ac:dyDescent="0.25">
      <c r="A1" s="95" t="s">
        <v>108</v>
      </c>
      <c r="B1" s="95"/>
      <c r="C1" s="95"/>
      <c r="D1" s="95"/>
      <c r="E1" s="95"/>
      <c r="F1" s="95"/>
      <c r="G1" s="9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95" t="s">
        <v>17</v>
      </c>
      <c r="B3" s="95"/>
      <c r="C3" s="95"/>
      <c r="D3" s="95"/>
      <c r="E3" s="95"/>
      <c r="F3" s="96"/>
      <c r="G3" s="96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95" t="s">
        <v>4</v>
      </c>
      <c r="B5" s="97"/>
      <c r="C5" s="97"/>
      <c r="D5" s="97"/>
      <c r="E5" s="97"/>
      <c r="F5" s="97"/>
      <c r="G5" s="97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x14ac:dyDescent="0.25">
      <c r="A7" s="95" t="s">
        <v>12</v>
      </c>
      <c r="B7" s="115"/>
      <c r="C7" s="115"/>
      <c r="D7" s="115"/>
      <c r="E7" s="115"/>
      <c r="F7" s="115"/>
      <c r="G7" s="11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42</v>
      </c>
      <c r="B9" s="18" t="s">
        <v>105</v>
      </c>
      <c r="C9" s="18" t="s">
        <v>109</v>
      </c>
      <c r="D9" s="92" t="s">
        <v>118</v>
      </c>
      <c r="E9" s="18" t="s">
        <v>29</v>
      </c>
      <c r="F9" s="18" t="s">
        <v>110</v>
      </c>
    </row>
    <row r="10" spans="1:7" s="64" customFormat="1" ht="15.75" customHeight="1" x14ac:dyDescent="0.25">
      <c r="A10" s="10" t="s">
        <v>13</v>
      </c>
      <c r="B10" s="84">
        <f t="shared" ref="B10:F11" si="0">B11</f>
        <v>1827504.95</v>
      </c>
      <c r="C10" s="84">
        <f t="shared" si="0"/>
        <v>1799778</v>
      </c>
      <c r="D10" s="84">
        <f>D11</f>
        <v>2175100.66</v>
      </c>
      <c r="E10" s="84">
        <f t="shared" si="0"/>
        <v>1848178</v>
      </c>
      <c r="F10" s="84">
        <f t="shared" si="0"/>
        <v>1825028</v>
      </c>
    </row>
    <row r="11" spans="1:7" s="64" customFormat="1" ht="15.75" customHeight="1" x14ac:dyDescent="0.25">
      <c r="A11" s="10" t="s">
        <v>81</v>
      </c>
      <c r="B11" s="84">
        <f t="shared" si="0"/>
        <v>1827504.95</v>
      </c>
      <c r="C11" s="84">
        <f t="shared" si="0"/>
        <v>1799778</v>
      </c>
      <c r="D11" s="84">
        <f>D12</f>
        <v>2175100.66</v>
      </c>
      <c r="E11" s="84">
        <f t="shared" si="0"/>
        <v>1848178</v>
      </c>
      <c r="F11" s="84">
        <f t="shared" si="0"/>
        <v>1825028</v>
      </c>
    </row>
    <row r="12" spans="1:7" x14ac:dyDescent="0.25">
      <c r="A12" s="16" t="s">
        <v>82</v>
      </c>
      <c r="B12" s="85">
        <v>1827504.95</v>
      </c>
      <c r="C12" s="85">
        <v>1799778</v>
      </c>
      <c r="D12" s="85">
        <v>2175100.66</v>
      </c>
      <c r="E12" s="85">
        <v>1848178</v>
      </c>
      <c r="F12" s="85">
        <v>1825028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9" ht="42" customHeight="1" x14ac:dyDescent="0.25">
      <c r="A1" s="95" t="s">
        <v>108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95" t="s">
        <v>17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95" t="s">
        <v>49</v>
      </c>
      <c r="B5" s="95"/>
      <c r="C5" s="95"/>
      <c r="D5" s="95"/>
      <c r="E5" s="95"/>
      <c r="F5" s="95"/>
      <c r="G5" s="95"/>
      <c r="H5" s="95"/>
      <c r="I5" s="95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8" t="s">
        <v>5</v>
      </c>
      <c r="B7" s="17" t="s">
        <v>6</v>
      </c>
      <c r="C7" s="17" t="s">
        <v>28</v>
      </c>
      <c r="D7" s="18" t="s">
        <v>105</v>
      </c>
      <c r="E7" s="18" t="s">
        <v>109</v>
      </c>
      <c r="F7" s="92" t="s">
        <v>118</v>
      </c>
      <c r="G7" s="18" t="s">
        <v>29</v>
      </c>
      <c r="H7" s="18" t="s">
        <v>110</v>
      </c>
    </row>
    <row r="8" spans="1:9" x14ac:dyDescent="0.25">
      <c r="A8" s="34"/>
      <c r="B8" s="35"/>
      <c r="C8" s="33" t="s">
        <v>51</v>
      </c>
      <c r="D8" s="34"/>
      <c r="E8" s="34"/>
      <c r="F8" s="34"/>
      <c r="G8" s="34"/>
      <c r="H8" s="34"/>
    </row>
    <row r="9" spans="1:9" ht="25.5" x14ac:dyDescent="0.25">
      <c r="A9" s="10">
        <v>8</v>
      </c>
      <c r="B9" s="10"/>
      <c r="C9" s="10" t="s">
        <v>14</v>
      </c>
      <c r="D9" s="8"/>
      <c r="E9" s="8"/>
      <c r="F9" s="8"/>
      <c r="G9" s="8"/>
      <c r="H9" s="8"/>
    </row>
    <row r="10" spans="1:9" x14ac:dyDescent="0.25">
      <c r="A10" s="10"/>
      <c r="B10" s="14">
        <v>84</v>
      </c>
      <c r="C10" s="14" t="s">
        <v>21</v>
      </c>
      <c r="D10" s="8"/>
      <c r="E10" s="8"/>
      <c r="F10" s="8"/>
      <c r="G10" s="8"/>
      <c r="H10" s="8"/>
    </row>
    <row r="11" spans="1:9" x14ac:dyDescent="0.25">
      <c r="A11" s="10"/>
      <c r="B11" s="14"/>
      <c r="C11" s="37"/>
      <c r="D11" s="8"/>
      <c r="E11" s="8"/>
      <c r="F11" s="8"/>
      <c r="G11" s="8"/>
      <c r="H11" s="8"/>
    </row>
    <row r="12" spans="1:9" x14ac:dyDescent="0.25">
      <c r="A12" s="10"/>
      <c r="B12" s="14"/>
      <c r="C12" s="33" t="s">
        <v>54</v>
      </c>
      <c r="D12" s="8"/>
      <c r="E12" s="8"/>
      <c r="F12" s="8"/>
      <c r="G12" s="8"/>
      <c r="H12" s="8"/>
    </row>
    <row r="13" spans="1:9" ht="25.5" x14ac:dyDescent="0.25">
      <c r="A13" s="13">
        <v>5</v>
      </c>
      <c r="B13" s="13"/>
      <c r="C13" s="22" t="s">
        <v>15</v>
      </c>
      <c r="D13" s="8"/>
      <c r="E13" s="8"/>
      <c r="F13" s="8"/>
      <c r="G13" s="8"/>
      <c r="H13" s="8"/>
    </row>
    <row r="14" spans="1:9" ht="25.5" x14ac:dyDescent="0.25">
      <c r="A14" s="14"/>
      <c r="B14" s="14">
        <v>54</v>
      </c>
      <c r="C14" s="23" t="s">
        <v>22</v>
      </c>
      <c r="D14" s="8"/>
      <c r="E14" s="8"/>
      <c r="F14" s="8"/>
      <c r="G14" s="8"/>
      <c r="H14" s="9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D7" sqref="D7"/>
    </sheetView>
  </sheetViews>
  <sheetFormatPr defaultRowHeight="15" x14ac:dyDescent="0.25"/>
  <cols>
    <col min="1" max="7" width="25.28515625" customWidth="1"/>
  </cols>
  <sheetData>
    <row r="1" spans="1:7" ht="42" customHeight="1" x14ac:dyDescent="0.25">
      <c r="A1" s="95" t="s">
        <v>108</v>
      </c>
      <c r="B1" s="95"/>
      <c r="C1" s="95"/>
      <c r="D1" s="95"/>
      <c r="E1" s="95"/>
      <c r="F1" s="95"/>
      <c r="G1" s="9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95" t="s">
        <v>17</v>
      </c>
      <c r="B3" s="95"/>
      <c r="C3" s="95"/>
      <c r="D3" s="95"/>
      <c r="E3" s="95"/>
      <c r="F3" s="95"/>
      <c r="G3" s="9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95" t="s">
        <v>50</v>
      </c>
      <c r="B5" s="95"/>
      <c r="C5" s="95"/>
      <c r="D5" s="95"/>
      <c r="E5" s="95"/>
      <c r="F5" s="95"/>
      <c r="G5" s="95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7" t="s">
        <v>42</v>
      </c>
      <c r="B7" s="18" t="s">
        <v>105</v>
      </c>
      <c r="C7" s="18" t="s">
        <v>109</v>
      </c>
      <c r="D7" s="92" t="s">
        <v>118</v>
      </c>
      <c r="E7" s="18" t="s">
        <v>29</v>
      </c>
      <c r="F7" s="18" t="s">
        <v>110</v>
      </c>
    </row>
    <row r="8" spans="1:7" x14ac:dyDescent="0.25">
      <c r="A8" s="10" t="s">
        <v>51</v>
      </c>
      <c r="B8" s="8"/>
      <c r="C8" s="8"/>
      <c r="D8" s="8"/>
      <c r="E8" s="8"/>
      <c r="F8" s="8"/>
    </row>
    <row r="9" spans="1:7" ht="25.5" x14ac:dyDescent="0.25">
      <c r="A9" s="10" t="s">
        <v>52</v>
      </c>
      <c r="B9" s="8"/>
      <c r="C9" s="8"/>
      <c r="D9" s="8"/>
      <c r="E9" s="8"/>
      <c r="F9" s="8"/>
    </row>
    <row r="10" spans="1:7" ht="25.5" x14ac:dyDescent="0.25">
      <c r="A10" s="16" t="s">
        <v>53</v>
      </c>
      <c r="B10" s="8"/>
      <c r="C10" s="8"/>
      <c r="D10" s="8"/>
      <c r="E10" s="8"/>
      <c r="F10" s="8"/>
    </row>
    <row r="11" spans="1:7" x14ac:dyDescent="0.25">
      <c r="A11" s="16"/>
      <c r="B11" s="8"/>
      <c r="C11" s="8"/>
      <c r="D11" s="8"/>
      <c r="E11" s="8"/>
      <c r="F11" s="8"/>
    </row>
    <row r="12" spans="1:7" x14ac:dyDescent="0.25">
      <c r="A12" s="10" t="s">
        <v>54</v>
      </c>
      <c r="B12" s="8"/>
      <c r="C12" s="8"/>
      <c r="D12" s="8"/>
      <c r="E12" s="8"/>
      <c r="F12" s="8"/>
    </row>
    <row r="13" spans="1:7" x14ac:dyDescent="0.25">
      <c r="A13" s="22" t="s">
        <v>45</v>
      </c>
      <c r="B13" s="8"/>
      <c r="C13" s="8"/>
      <c r="D13" s="8"/>
      <c r="E13" s="8"/>
      <c r="F13" s="8"/>
    </row>
    <row r="14" spans="1:7" x14ac:dyDescent="0.25">
      <c r="A14" s="12" t="s">
        <v>46</v>
      </c>
      <c r="B14" s="8"/>
      <c r="C14" s="8"/>
      <c r="D14" s="8"/>
      <c r="E14" s="8"/>
      <c r="F14" s="9"/>
    </row>
    <row r="15" spans="1:7" x14ac:dyDescent="0.25">
      <c r="A15" s="22" t="s">
        <v>47</v>
      </c>
      <c r="B15" s="8"/>
      <c r="C15" s="8"/>
      <c r="D15" s="8"/>
      <c r="E15" s="8"/>
      <c r="F15" s="9"/>
    </row>
    <row r="16" spans="1:7" x14ac:dyDescent="0.25">
      <c r="A16" s="12" t="s">
        <v>48</v>
      </c>
      <c r="B16" s="8"/>
      <c r="C16" s="8"/>
      <c r="D16" s="8"/>
      <c r="E16" s="8"/>
      <c r="F16" s="9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0"/>
  <sheetViews>
    <sheetView tabSelected="1" topLeftCell="A4" workbookViewId="0">
      <selection activeCell="D57" sqref="D5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10" width="25.28515625" customWidth="1"/>
  </cols>
  <sheetData>
    <row r="1" spans="1:10" ht="42" customHeight="1" x14ac:dyDescent="0.25">
      <c r="A1" s="95" t="s">
        <v>108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ht="18" customHeight="1" x14ac:dyDescent="0.25">
      <c r="A3" s="95" t="s">
        <v>16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25.5" x14ac:dyDescent="0.25">
      <c r="A5" s="116" t="s">
        <v>18</v>
      </c>
      <c r="B5" s="117"/>
      <c r="C5" s="118"/>
      <c r="D5" s="17" t="s">
        <v>19</v>
      </c>
      <c r="E5" s="18" t="s">
        <v>105</v>
      </c>
      <c r="F5" s="18" t="s">
        <v>109</v>
      </c>
      <c r="G5" s="92" t="s">
        <v>118</v>
      </c>
      <c r="H5" s="18" t="s">
        <v>29</v>
      </c>
      <c r="I5" s="18" t="s">
        <v>110</v>
      </c>
    </row>
    <row r="6" spans="1:10" s="64" customFormat="1" ht="44.25" customHeight="1" x14ac:dyDescent="0.25">
      <c r="A6" s="128" t="s">
        <v>111</v>
      </c>
      <c r="B6" s="129"/>
      <c r="C6" s="130"/>
      <c r="D6" s="25" t="s">
        <v>112</v>
      </c>
      <c r="E6" s="84">
        <f>E7</f>
        <v>1781897.95</v>
      </c>
      <c r="F6" s="84">
        <f>F7</f>
        <v>1799778</v>
      </c>
      <c r="G6" s="84">
        <f>G7</f>
        <v>2175100.66</v>
      </c>
      <c r="H6" s="84">
        <f>H7</f>
        <v>1848178</v>
      </c>
      <c r="I6" s="84">
        <f>I7</f>
        <v>1825028</v>
      </c>
    </row>
    <row r="7" spans="1:10" s="64" customFormat="1" ht="58.5" customHeight="1" x14ac:dyDescent="0.25">
      <c r="A7" s="128" t="s">
        <v>113</v>
      </c>
      <c r="B7" s="129"/>
      <c r="C7" s="130"/>
      <c r="D7" s="25" t="s">
        <v>114</v>
      </c>
      <c r="E7" s="84">
        <f>E8+E14+E19+E28+E34+E37+E40</f>
        <v>1781897.95</v>
      </c>
      <c r="F7" s="84">
        <f>F8+F14+F19+F28+F34+F37+F40</f>
        <v>1799778</v>
      </c>
      <c r="G7" s="84">
        <f>SUM(G8+G14+G19+G28+G34+G37+G40)</f>
        <v>2175100.66</v>
      </c>
      <c r="H7" s="84">
        <f>H8+H14+H19+H28+H34+H37+H40</f>
        <v>1848178</v>
      </c>
      <c r="I7" s="84">
        <f>I8+I14+I19+I28+I34+I37+I40</f>
        <v>1825028</v>
      </c>
    </row>
    <row r="8" spans="1:10" x14ac:dyDescent="0.25">
      <c r="A8" s="119" t="s">
        <v>83</v>
      </c>
      <c r="B8" s="120"/>
      <c r="C8" s="121"/>
      <c r="D8" s="32" t="s">
        <v>84</v>
      </c>
      <c r="E8" s="85">
        <f>E9+E12</f>
        <v>357358</v>
      </c>
      <c r="F8" s="85">
        <f>SUM(F9+F12)</f>
        <v>428996</v>
      </c>
      <c r="G8" s="85">
        <f>G9+G12</f>
        <v>623996</v>
      </c>
      <c r="H8" s="85">
        <f>SUM(H9+H12)</f>
        <v>479396</v>
      </c>
      <c r="I8" s="86">
        <f>SUM(I9+I12)</f>
        <v>456246</v>
      </c>
    </row>
    <row r="9" spans="1:10" x14ac:dyDescent="0.25">
      <c r="A9" s="122">
        <v>3</v>
      </c>
      <c r="B9" s="123"/>
      <c r="C9" s="124"/>
      <c r="D9" s="24" t="s">
        <v>9</v>
      </c>
      <c r="E9" s="85">
        <f>E10+E11</f>
        <v>322202</v>
      </c>
      <c r="F9" s="85">
        <f>SUM(F10:F11)</f>
        <v>428996</v>
      </c>
      <c r="G9" s="85">
        <f>G10+G11</f>
        <v>623996</v>
      </c>
      <c r="H9" s="85">
        <f>SUM(H10:H11)</f>
        <v>479396</v>
      </c>
      <c r="I9" s="86">
        <f>SUM(I10:I11)</f>
        <v>456246</v>
      </c>
    </row>
    <row r="10" spans="1:10" x14ac:dyDescent="0.25">
      <c r="A10" s="125">
        <v>31</v>
      </c>
      <c r="B10" s="126"/>
      <c r="C10" s="127"/>
      <c r="D10" s="24" t="s">
        <v>10</v>
      </c>
      <c r="E10" s="85">
        <v>317000</v>
      </c>
      <c r="F10" s="85">
        <v>388497</v>
      </c>
      <c r="G10" s="85">
        <v>583497</v>
      </c>
      <c r="H10" s="85">
        <v>438897</v>
      </c>
      <c r="I10" s="86">
        <v>415747</v>
      </c>
    </row>
    <row r="11" spans="1:10" x14ac:dyDescent="0.25">
      <c r="A11" s="125">
        <v>32</v>
      </c>
      <c r="B11" s="126"/>
      <c r="C11" s="127"/>
      <c r="D11" s="24" t="s">
        <v>20</v>
      </c>
      <c r="E11" s="85">
        <v>5202</v>
      </c>
      <c r="F11" s="85">
        <v>40499</v>
      </c>
      <c r="G11" s="85">
        <v>40499</v>
      </c>
      <c r="H11" s="85">
        <v>40499</v>
      </c>
      <c r="I11" s="86">
        <v>40499</v>
      </c>
    </row>
    <row r="12" spans="1:10" ht="25.5" x14ac:dyDescent="0.25">
      <c r="A12" s="50">
        <v>4</v>
      </c>
      <c r="B12" s="52"/>
      <c r="C12" s="53"/>
      <c r="D12" s="24" t="s">
        <v>11</v>
      </c>
      <c r="E12" s="85">
        <f>E13</f>
        <v>35156</v>
      </c>
      <c r="F12" s="85">
        <v>0</v>
      </c>
      <c r="G12" s="85">
        <f>G13</f>
        <v>0</v>
      </c>
      <c r="H12" s="85">
        <v>0</v>
      </c>
      <c r="I12" s="86">
        <v>0</v>
      </c>
    </row>
    <row r="13" spans="1:10" ht="25.5" x14ac:dyDescent="0.25">
      <c r="A13" s="51">
        <v>42</v>
      </c>
      <c r="B13" s="52"/>
      <c r="C13" s="53"/>
      <c r="D13" s="24" t="s">
        <v>27</v>
      </c>
      <c r="E13" s="85">
        <v>35156</v>
      </c>
      <c r="F13" s="85">
        <v>0</v>
      </c>
      <c r="G13" s="85">
        <v>0</v>
      </c>
      <c r="H13" s="85">
        <v>0</v>
      </c>
      <c r="I13" s="86">
        <v>0</v>
      </c>
    </row>
    <row r="14" spans="1:10" ht="28.5" customHeight="1" x14ac:dyDescent="0.25">
      <c r="A14" s="119" t="s">
        <v>85</v>
      </c>
      <c r="B14" s="120"/>
      <c r="C14" s="121"/>
      <c r="D14" s="24" t="s">
        <v>86</v>
      </c>
      <c r="E14" s="85">
        <f>E15+E17</f>
        <v>4353</v>
      </c>
      <c r="F14" s="85">
        <f>F15+F17</f>
        <v>4465</v>
      </c>
      <c r="G14" s="85">
        <f>G15+G17</f>
        <v>5020.2</v>
      </c>
      <c r="H14" s="85">
        <f>H15+H17</f>
        <v>4465</v>
      </c>
      <c r="I14" s="86">
        <f>I15+I17</f>
        <v>4465</v>
      </c>
    </row>
    <row r="15" spans="1:10" x14ac:dyDescent="0.25">
      <c r="A15" s="50">
        <v>3</v>
      </c>
      <c r="B15" s="52"/>
      <c r="C15" s="53"/>
      <c r="D15" s="24" t="s">
        <v>9</v>
      </c>
      <c r="E15" s="85">
        <f>E16</f>
        <v>13</v>
      </c>
      <c r="F15" s="85">
        <f>F16</f>
        <v>15</v>
      </c>
      <c r="G15" s="85">
        <f>G16</f>
        <v>25</v>
      </c>
      <c r="H15" s="85">
        <f>H16</f>
        <v>15</v>
      </c>
      <c r="I15" s="86">
        <f>I16</f>
        <v>15</v>
      </c>
    </row>
    <row r="16" spans="1:10" x14ac:dyDescent="0.25">
      <c r="A16" s="51">
        <v>34</v>
      </c>
      <c r="B16" s="52"/>
      <c r="C16" s="53"/>
      <c r="D16" s="24" t="s">
        <v>67</v>
      </c>
      <c r="E16" s="85">
        <v>13</v>
      </c>
      <c r="F16" s="85">
        <v>15</v>
      </c>
      <c r="G16" s="85">
        <v>25</v>
      </c>
      <c r="H16" s="85">
        <v>15</v>
      </c>
      <c r="I16" s="86">
        <v>15</v>
      </c>
    </row>
    <row r="17" spans="1:9" ht="25.5" x14ac:dyDescent="0.25">
      <c r="A17" s="50">
        <v>4</v>
      </c>
      <c r="B17" s="52"/>
      <c r="C17" s="53"/>
      <c r="D17" s="24" t="s">
        <v>11</v>
      </c>
      <c r="E17" s="85">
        <f>E18</f>
        <v>4340</v>
      </c>
      <c r="F17" s="85">
        <f>F18</f>
        <v>4450</v>
      </c>
      <c r="G17" s="85">
        <f>G18</f>
        <v>4995.2</v>
      </c>
      <c r="H17" s="85">
        <f>H18</f>
        <v>4450</v>
      </c>
      <c r="I17" s="86">
        <f>I18</f>
        <v>4450</v>
      </c>
    </row>
    <row r="18" spans="1:9" ht="25.5" x14ac:dyDescent="0.25">
      <c r="A18" s="51">
        <v>42</v>
      </c>
      <c r="B18" s="52"/>
      <c r="C18" s="53"/>
      <c r="D18" s="24" t="s">
        <v>27</v>
      </c>
      <c r="E18" s="85">
        <v>4340</v>
      </c>
      <c r="F18" s="85">
        <v>4450</v>
      </c>
      <c r="G18" s="85">
        <v>4995.2</v>
      </c>
      <c r="H18" s="85">
        <v>4450</v>
      </c>
      <c r="I18" s="86">
        <v>4450</v>
      </c>
    </row>
    <row r="19" spans="1:9" ht="29.25" customHeight="1" x14ac:dyDescent="0.25">
      <c r="A19" s="119" t="s">
        <v>87</v>
      </c>
      <c r="B19" s="120"/>
      <c r="C19" s="121"/>
      <c r="D19" s="24" t="s">
        <v>88</v>
      </c>
      <c r="E19" s="85">
        <f>E20+E25</f>
        <v>920286.24</v>
      </c>
      <c r="F19" s="85">
        <f>SUM(F20+F25)</f>
        <v>924000</v>
      </c>
      <c r="G19" s="85">
        <f>G20+G25</f>
        <v>960947.46</v>
      </c>
      <c r="H19" s="85">
        <f>SUM(H20+H25)</f>
        <v>924000</v>
      </c>
      <c r="I19" s="86">
        <f>SUM(I20+I25)</f>
        <v>924000</v>
      </c>
    </row>
    <row r="20" spans="1:9" x14ac:dyDescent="0.25">
      <c r="A20" s="50">
        <v>3</v>
      </c>
      <c r="B20" s="52"/>
      <c r="C20" s="53"/>
      <c r="D20" s="24" t="s">
        <v>9</v>
      </c>
      <c r="E20" s="85">
        <f>E21+E22+E23+E24</f>
        <v>919165.76</v>
      </c>
      <c r="F20" s="85">
        <f>SUM(F21:F24)</f>
        <v>920000</v>
      </c>
      <c r="G20" s="85">
        <f>SUM(G21:G24)</f>
        <v>911643.08</v>
      </c>
      <c r="H20" s="85">
        <f>SUM(H21:H24)</f>
        <v>920000</v>
      </c>
      <c r="I20" s="86">
        <f>SUM(I21:I24)</f>
        <v>920000</v>
      </c>
    </row>
    <row r="21" spans="1:9" x14ac:dyDescent="0.25">
      <c r="A21" s="51">
        <v>31</v>
      </c>
      <c r="B21" s="52"/>
      <c r="C21" s="53"/>
      <c r="D21" s="24" t="s">
        <v>10</v>
      </c>
      <c r="E21" s="85">
        <v>589000</v>
      </c>
      <c r="F21" s="85">
        <v>599235.62</v>
      </c>
      <c r="G21" s="85">
        <v>559543.69999999995</v>
      </c>
      <c r="H21" s="85">
        <v>599235.62</v>
      </c>
      <c r="I21" s="86">
        <v>599235.62</v>
      </c>
    </row>
    <row r="22" spans="1:9" x14ac:dyDescent="0.25">
      <c r="A22" s="51">
        <v>32</v>
      </c>
      <c r="B22" s="52"/>
      <c r="C22" s="53"/>
      <c r="D22" s="24" t="s">
        <v>20</v>
      </c>
      <c r="E22" s="85">
        <v>324100</v>
      </c>
      <c r="F22" s="85">
        <v>315864.38</v>
      </c>
      <c r="G22" s="85">
        <v>347099.38</v>
      </c>
      <c r="H22" s="85">
        <v>315864.38</v>
      </c>
      <c r="I22" s="86">
        <v>315864.38</v>
      </c>
    </row>
    <row r="23" spans="1:9" x14ac:dyDescent="0.25">
      <c r="A23" s="51">
        <v>34</v>
      </c>
      <c r="B23" s="52"/>
      <c r="C23" s="53"/>
      <c r="D23" s="24" t="s">
        <v>67</v>
      </c>
      <c r="E23" s="85">
        <v>565.76</v>
      </c>
      <c r="F23" s="85">
        <v>550</v>
      </c>
      <c r="G23" s="85">
        <v>535</v>
      </c>
      <c r="H23" s="85">
        <v>550</v>
      </c>
      <c r="I23" s="86">
        <v>550</v>
      </c>
    </row>
    <row r="24" spans="1:9" ht="38.25" x14ac:dyDescent="0.25">
      <c r="A24" s="51">
        <v>37</v>
      </c>
      <c r="B24" s="52"/>
      <c r="C24" s="53"/>
      <c r="D24" s="24" t="s">
        <v>68</v>
      </c>
      <c r="E24" s="85">
        <v>5500</v>
      </c>
      <c r="F24" s="85">
        <v>4350</v>
      </c>
      <c r="G24" s="85">
        <v>4465</v>
      </c>
      <c r="H24" s="85">
        <v>4350</v>
      </c>
      <c r="I24" s="86">
        <v>4350</v>
      </c>
    </row>
    <row r="25" spans="1:9" ht="25.5" x14ac:dyDescent="0.25">
      <c r="A25" s="50">
        <v>4</v>
      </c>
      <c r="B25" s="52"/>
      <c r="C25" s="53"/>
      <c r="D25" s="24" t="s">
        <v>11</v>
      </c>
      <c r="E25" s="85">
        <f>E26+E27</f>
        <v>1120.48</v>
      </c>
      <c r="F25" s="85">
        <f>SUM(F26:F27)</f>
        <v>4000</v>
      </c>
      <c r="G25" s="85">
        <f>G26+G27</f>
        <v>49304.38</v>
      </c>
      <c r="H25" s="85">
        <f>SUM(H26:H27)</f>
        <v>4000</v>
      </c>
      <c r="I25" s="86">
        <f>SUM(I26:I27)</f>
        <v>4000</v>
      </c>
    </row>
    <row r="26" spans="1:9" ht="25.5" x14ac:dyDescent="0.25">
      <c r="A26" s="51">
        <v>42</v>
      </c>
      <c r="B26" s="52"/>
      <c r="C26" s="53"/>
      <c r="D26" s="24" t="s">
        <v>27</v>
      </c>
      <c r="E26" s="85">
        <v>470.48</v>
      </c>
      <c r="F26" s="85">
        <v>4000</v>
      </c>
      <c r="G26" s="85">
        <v>49304.38</v>
      </c>
      <c r="H26" s="85">
        <v>4000</v>
      </c>
      <c r="I26" s="86">
        <v>4000</v>
      </c>
    </row>
    <row r="27" spans="1:9" ht="25.5" x14ac:dyDescent="0.25">
      <c r="A27" s="51">
        <v>45</v>
      </c>
      <c r="B27" s="52"/>
      <c r="C27" s="53"/>
      <c r="D27" s="24" t="s">
        <v>69</v>
      </c>
      <c r="E27" s="85">
        <v>650</v>
      </c>
      <c r="F27" s="85">
        <v>0</v>
      </c>
      <c r="G27" s="85">
        <v>0</v>
      </c>
      <c r="H27" s="85">
        <v>0</v>
      </c>
      <c r="I27" s="86">
        <v>0</v>
      </c>
    </row>
    <row r="28" spans="1:9" ht="15" customHeight="1" x14ac:dyDescent="0.25">
      <c r="A28" s="119" t="s">
        <v>89</v>
      </c>
      <c r="B28" s="120"/>
      <c r="C28" s="121"/>
      <c r="D28" s="24" t="s">
        <v>90</v>
      </c>
      <c r="E28" s="85">
        <f>E29+E32</f>
        <v>436157</v>
      </c>
      <c r="F28" s="85">
        <f>F29+F32</f>
        <v>436157</v>
      </c>
      <c r="G28" s="85">
        <f>G29+G32</f>
        <v>476157</v>
      </c>
      <c r="H28" s="85">
        <f>H29+H32</f>
        <v>436157</v>
      </c>
      <c r="I28" s="86">
        <f>I29+I32</f>
        <v>436157</v>
      </c>
    </row>
    <row r="29" spans="1:9" x14ac:dyDescent="0.25">
      <c r="A29" s="50">
        <v>3</v>
      </c>
      <c r="B29" s="52"/>
      <c r="C29" s="53"/>
      <c r="D29" s="24" t="s">
        <v>9</v>
      </c>
      <c r="E29" s="85">
        <f>E30+E31</f>
        <v>421967</v>
      </c>
      <c r="F29" s="85">
        <f>SUM(F30:F31)</f>
        <v>421967</v>
      </c>
      <c r="G29" s="85">
        <f>G30+G31</f>
        <v>461967</v>
      </c>
      <c r="H29" s="85">
        <f>SUM(H30:H31)</f>
        <v>421967</v>
      </c>
      <c r="I29" s="86">
        <f>SUM(I30:I31)</f>
        <v>421967</v>
      </c>
    </row>
    <row r="30" spans="1:9" x14ac:dyDescent="0.25">
      <c r="A30" s="51">
        <v>31</v>
      </c>
      <c r="B30" s="52"/>
      <c r="C30" s="53"/>
      <c r="D30" s="24" t="s">
        <v>10</v>
      </c>
      <c r="E30" s="85">
        <v>295909</v>
      </c>
      <c r="F30" s="85">
        <v>320909</v>
      </c>
      <c r="G30" s="85">
        <v>335909</v>
      </c>
      <c r="H30" s="85">
        <v>320909</v>
      </c>
      <c r="I30" s="86">
        <v>320909</v>
      </c>
    </row>
    <row r="31" spans="1:9" x14ac:dyDescent="0.25">
      <c r="A31" s="51">
        <v>32</v>
      </c>
      <c r="B31" s="52"/>
      <c r="C31" s="53"/>
      <c r="D31" s="24" t="s">
        <v>20</v>
      </c>
      <c r="E31" s="85">
        <v>126058</v>
      </c>
      <c r="F31" s="85">
        <v>101058</v>
      </c>
      <c r="G31" s="85">
        <v>126058</v>
      </c>
      <c r="H31" s="85">
        <v>101058</v>
      </c>
      <c r="I31" s="86">
        <v>101058</v>
      </c>
    </row>
    <row r="32" spans="1:9" ht="25.5" x14ac:dyDescent="0.25">
      <c r="A32" s="50">
        <v>4</v>
      </c>
      <c r="B32" s="52"/>
      <c r="C32" s="53"/>
      <c r="D32" s="24" t="s">
        <v>11</v>
      </c>
      <c r="E32" s="85">
        <f>E33</f>
        <v>14190</v>
      </c>
      <c r="F32" s="85">
        <v>14190</v>
      </c>
      <c r="G32" s="85">
        <f>G33</f>
        <v>14190</v>
      </c>
      <c r="H32" s="85">
        <v>14190</v>
      </c>
      <c r="I32" s="86">
        <v>14190</v>
      </c>
    </row>
    <row r="33" spans="1:9" ht="25.5" x14ac:dyDescent="0.25">
      <c r="A33" s="51">
        <v>42</v>
      </c>
      <c r="B33" s="52"/>
      <c r="C33" s="53"/>
      <c r="D33" s="24" t="s">
        <v>27</v>
      </c>
      <c r="E33" s="85">
        <v>14190</v>
      </c>
      <c r="F33" s="85">
        <v>14190</v>
      </c>
      <c r="G33" s="85">
        <v>14190</v>
      </c>
      <c r="H33" s="85">
        <v>14190</v>
      </c>
      <c r="I33" s="86">
        <v>14190</v>
      </c>
    </row>
    <row r="34" spans="1:9" ht="31.5" customHeight="1" x14ac:dyDescent="0.25">
      <c r="A34" s="119" t="s">
        <v>102</v>
      </c>
      <c r="B34" s="120"/>
      <c r="C34" s="121"/>
      <c r="D34" s="24" t="s">
        <v>103</v>
      </c>
      <c r="E34" s="85">
        <f>E35</f>
        <v>59583.71</v>
      </c>
      <c r="F34" s="85">
        <v>2000</v>
      </c>
      <c r="G34" s="85">
        <f>G35</f>
        <v>100000</v>
      </c>
      <c r="H34" s="85">
        <v>0</v>
      </c>
      <c r="I34" s="86">
        <v>0</v>
      </c>
    </row>
    <row r="35" spans="1:9" x14ac:dyDescent="0.25">
      <c r="A35" s="50">
        <v>3</v>
      </c>
      <c r="B35" s="52"/>
      <c r="C35" s="53"/>
      <c r="D35" s="24" t="s">
        <v>9</v>
      </c>
      <c r="E35" s="85">
        <f>E36</f>
        <v>59583.71</v>
      </c>
      <c r="F35" s="85">
        <v>2000</v>
      </c>
      <c r="G35" s="85">
        <f>G36</f>
        <v>100000</v>
      </c>
      <c r="H35" s="85">
        <v>0</v>
      </c>
      <c r="I35" s="86">
        <v>0</v>
      </c>
    </row>
    <row r="36" spans="1:9" x14ac:dyDescent="0.25">
      <c r="A36" s="51">
        <v>31</v>
      </c>
      <c r="B36" s="52"/>
      <c r="C36" s="53"/>
      <c r="D36" s="24" t="s">
        <v>10</v>
      </c>
      <c r="E36" s="85">
        <v>59583.71</v>
      </c>
      <c r="F36" s="85">
        <v>2000</v>
      </c>
      <c r="G36" s="85">
        <v>100000</v>
      </c>
      <c r="H36" s="85">
        <v>0</v>
      </c>
      <c r="I36" s="86">
        <v>0</v>
      </c>
    </row>
    <row r="37" spans="1:9" ht="15" customHeight="1" x14ac:dyDescent="0.25">
      <c r="A37" s="119" t="s">
        <v>92</v>
      </c>
      <c r="B37" s="120"/>
      <c r="C37" s="121"/>
      <c r="D37" s="24" t="s">
        <v>91</v>
      </c>
      <c r="E37" s="85">
        <f>E38</f>
        <v>2160</v>
      </c>
      <c r="F37" s="85">
        <v>2160</v>
      </c>
      <c r="G37" s="85">
        <f>G38</f>
        <v>6480</v>
      </c>
      <c r="H37" s="85">
        <v>2160</v>
      </c>
      <c r="I37" s="86">
        <v>2160</v>
      </c>
    </row>
    <row r="38" spans="1:9" x14ac:dyDescent="0.25">
      <c r="A38" s="50">
        <v>3</v>
      </c>
      <c r="B38" s="52"/>
      <c r="C38" s="53"/>
      <c r="D38" s="24" t="s">
        <v>9</v>
      </c>
      <c r="E38" s="85">
        <f>E39</f>
        <v>2160</v>
      </c>
      <c r="F38" s="85">
        <v>2160</v>
      </c>
      <c r="G38" s="85">
        <f>G39</f>
        <v>6480</v>
      </c>
      <c r="H38" s="85">
        <v>2160</v>
      </c>
      <c r="I38" s="86">
        <v>2160</v>
      </c>
    </row>
    <row r="39" spans="1:9" x14ac:dyDescent="0.25">
      <c r="A39" s="51">
        <v>32</v>
      </c>
      <c r="B39" s="52"/>
      <c r="C39" s="53"/>
      <c r="D39" s="24" t="s">
        <v>20</v>
      </c>
      <c r="E39" s="85">
        <v>2160</v>
      </c>
      <c r="F39" s="85">
        <v>2160</v>
      </c>
      <c r="G39" s="85">
        <v>6480</v>
      </c>
      <c r="H39" s="85">
        <v>2160</v>
      </c>
      <c r="I39" s="86">
        <v>2160</v>
      </c>
    </row>
    <row r="40" spans="1:9" ht="51" x14ac:dyDescent="0.25">
      <c r="A40" s="119" t="s">
        <v>93</v>
      </c>
      <c r="B40" s="120"/>
      <c r="C40" s="121"/>
      <c r="D40" s="24" t="s">
        <v>94</v>
      </c>
      <c r="E40" s="85">
        <f>E41+E43</f>
        <v>2000</v>
      </c>
      <c r="F40" s="85">
        <v>2000</v>
      </c>
      <c r="G40" s="85">
        <f>G41+G43</f>
        <v>2500</v>
      </c>
      <c r="H40" s="85">
        <v>2000</v>
      </c>
      <c r="I40" s="86">
        <v>2000</v>
      </c>
    </row>
    <row r="41" spans="1:9" x14ac:dyDescent="0.25">
      <c r="A41" s="50">
        <v>3</v>
      </c>
      <c r="B41" s="52"/>
      <c r="C41" s="53"/>
      <c r="D41" s="24" t="s">
        <v>9</v>
      </c>
      <c r="E41" s="85">
        <f>E42</f>
        <v>1000</v>
      </c>
      <c r="F41" s="85">
        <v>1000</v>
      </c>
      <c r="G41" s="85">
        <f>G42</f>
        <v>1500</v>
      </c>
      <c r="H41" s="85">
        <v>1000</v>
      </c>
      <c r="I41" s="86">
        <v>1000</v>
      </c>
    </row>
    <row r="42" spans="1:9" x14ac:dyDescent="0.25">
      <c r="A42" s="51">
        <v>32</v>
      </c>
      <c r="B42" s="52"/>
      <c r="C42" s="53"/>
      <c r="D42" s="24" t="s">
        <v>20</v>
      </c>
      <c r="E42" s="85">
        <v>1000</v>
      </c>
      <c r="F42" s="85">
        <v>1000</v>
      </c>
      <c r="G42" s="85">
        <v>1500</v>
      </c>
      <c r="H42" s="85">
        <v>1000</v>
      </c>
      <c r="I42" s="86">
        <v>1000</v>
      </c>
    </row>
    <row r="43" spans="1:9" ht="25.5" x14ac:dyDescent="0.25">
      <c r="A43" s="50">
        <v>4</v>
      </c>
      <c r="B43" s="52"/>
      <c r="C43" s="53"/>
      <c r="D43" s="24" t="s">
        <v>11</v>
      </c>
      <c r="E43" s="85">
        <f>E44</f>
        <v>1000</v>
      </c>
      <c r="F43" s="85">
        <v>1000</v>
      </c>
      <c r="G43" s="85">
        <f>G44</f>
        <v>1000</v>
      </c>
      <c r="H43" s="85">
        <v>1000</v>
      </c>
      <c r="I43" s="86">
        <v>1000</v>
      </c>
    </row>
    <row r="44" spans="1:9" ht="25.5" x14ac:dyDescent="0.25">
      <c r="A44" s="51">
        <v>42</v>
      </c>
      <c r="B44" s="52"/>
      <c r="C44" s="53"/>
      <c r="D44" s="24" t="s">
        <v>27</v>
      </c>
      <c r="E44" s="85">
        <v>1000</v>
      </c>
      <c r="F44" s="85">
        <v>1000</v>
      </c>
      <c r="G44" s="85">
        <v>1000</v>
      </c>
      <c r="H44" s="85">
        <v>1000</v>
      </c>
      <c r="I44" s="86">
        <v>1000</v>
      </c>
    </row>
    <row r="45" spans="1:9" s="64" customFormat="1" ht="38.25" x14ac:dyDescent="0.25">
      <c r="A45" s="128" t="s">
        <v>95</v>
      </c>
      <c r="B45" s="129"/>
      <c r="C45" s="130"/>
      <c r="D45" s="25" t="s">
        <v>97</v>
      </c>
      <c r="E45" s="84">
        <f>E46+E52</f>
        <v>10044</v>
      </c>
      <c r="F45" s="91"/>
      <c r="G45" s="91"/>
      <c r="H45" s="91"/>
      <c r="I45" s="91"/>
    </row>
    <row r="46" spans="1:9" s="64" customFormat="1" ht="52.5" customHeight="1" x14ac:dyDescent="0.25">
      <c r="A46" s="128" t="s">
        <v>100</v>
      </c>
      <c r="B46" s="129"/>
      <c r="C46" s="130"/>
      <c r="D46" s="25" t="s">
        <v>98</v>
      </c>
      <c r="E46" s="84">
        <f>E47</f>
        <v>4645</v>
      </c>
      <c r="F46" s="84"/>
      <c r="G46" s="84"/>
      <c r="H46" s="84"/>
      <c r="I46" s="84"/>
    </row>
    <row r="47" spans="1:9" ht="15" customHeight="1" x14ac:dyDescent="0.25">
      <c r="A47" s="119" t="s">
        <v>83</v>
      </c>
      <c r="B47" s="120"/>
      <c r="C47" s="121"/>
      <c r="D47" s="32" t="s">
        <v>84</v>
      </c>
      <c r="E47" s="85">
        <f>E48+E50</f>
        <v>4645</v>
      </c>
      <c r="F47" s="85"/>
      <c r="G47" s="85"/>
      <c r="H47" s="85"/>
      <c r="I47" s="86"/>
    </row>
    <row r="48" spans="1:9" x14ac:dyDescent="0.25">
      <c r="A48" s="122">
        <v>3</v>
      </c>
      <c r="B48" s="123"/>
      <c r="C48" s="124"/>
      <c r="D48" s="24" t="s">
        <v>9</v>
      </c>
      <c r="E48" s="85">
        <f>E49</f>
        <v>2589</v>
      </c>
      <c r="F48" s="85"/>
      <c r="G48" s="85"/>
      <c r="H48" s="85"/>
      <c r="I48" s="86"/>
    </row>
    <row r="49" spans="1:9" x14ac:dyDescent="0.25">
      <c r="A49" s="125">
        <v>32</v>
      </c>
      <c r="B49" s="126"/>
      <c r="C49" s="127"/>
      <c r="D49" s="24" t="s">
        <v>20</v>
      </c>
      <c r="E49" s="85">
        <v>2589</v>
      </c>
      <c r="F49" s="85"/>
      <c r="G49" s="85"/>
      <c r="H49" s="85"/>
      <c r="I49" s="86"/>
    </row>
    <row r="50" spans="1:9" ht="25.5" x14ac:dyDescent="0.25">
      <c r="A50" s="50">
        <v>4</v>
      </c>
      <c r="B50" s="52"/>
      <c r="C50" s="53"/>
      <c r="D50" s="24" t="s">
        <v>11</v>
      </c>
      <c r="E50" s="85">
        <f>E51</f>
        <v>2056</v>
      </c>
      <c r="F50" s="85"/>
      <c r="G50" s="85"/>
      <c r="H50" s="85"/>
      <c r="I50" s="86"/>
    </row>
    <row r="51" spans="1:9" ht="25.5" x14ac:dyDescent="0.25">
      <c r="A51" s="51">
        <v>42</v>
      </c>
      <c r="B51" s="52"/>
      <c r="C51" s="53"/>
      <c r="D51" s="24" t="s">
        <v>27</v>
      </c>
      <c r="E51" s="85">
        <v>2056</v>
      </c>
      <c r="F51" s="85"/>
      <c r="G51" s="85"/>
      <c r="H51" s="85"/>
      <c r="I51" s="86"/>
    </row>
    <row r="52" spans="1:9" s="64" customFormat="1" ht="24.75" customHeight="1" x14ac:dyDescent="0.25">
      <c r="A52" s="128" t="s">
        <v>101</v>
      </c>
      <c r="B52" s="129"/>
      <c r="C52" s="130"/>
      <c r="D52" s="73" t="s">
        <v>96</v>
      </c>
      <c r="E52" s="84">
        <f t="shared" ref="E52:E54" si="0">E53</f>
        <v>5399</v>
      </c>
      <c r="F52" s="84"/>
      <c r="G52" s="84"/>
      <c r="H52" s="84"/>
      <c r="I52" s="88"/>
    </row>
    <row r="53" spans="1:9" x14ac:dyDescent="0.25">
      <c r="A53" s="119" t="s">
        <v>83</v>
      </c>
      <c r="B53" s="120"/>
      <c r="C53" s="121"/>
      <c r="D53" s="24" t="s">
        <v>84</v>
      </c>
      <c r="E53" s="85">
        <f t="shared" si="0"/>
        <v>5399</v>
      </c>
      <c r="F53" s="85"/>
      <c r="G53" s="85"/>
      <c r="H53" s="85"/>
      <c r="I53" s="86"/>
    </row>
    <row r="54" spans="1:9" x14ac:dyDescent="0.25">
      <c r="A54" s="48">
        <v>3</v>
      </c>
      <c r="B54" s="49"/>
      <c r="C54" s="32"/>
      <c r="D54" s="24" t="s">
        <v>9</v>
      </c>
      <c r="E54" s="85">
        <f t="shared" si="0"/>
        <v>5399</v>
      </c>
      <c r="F54" s="85"/>
      <c r="G54" s="85"/>
      <c r="H54" s="85"/>
      <c r="I54" s="86"/>
    </row>
    <row r="55" spans="1:9" x14ac:dyDescent="0.25">
      <c r="A55" s="72">
        <v>32</v>
      </c>
      <c r="B55" s="49"/>
      <c r="C55" s="32"/>
      <c r="D55" s="24" t="s">
        <v>20</v>
      </c>
      <c r="E55" s="85">
        <v>5399</v>
      </c>
      <c r="F55" s="85"/>
      <c r="G55" s="85"/>
      <c r="H55" s="85"/>
      <c r="I55" s="86"/>
    </row>
    <row r="56" spans="1:9" s="64" customFormat="1" ht="57" customHeight="1" x14ac:dyDescent="0.25">
      <c r="A56" s="128" t="s">
        <v>115</v>
      </c>
      <c r="B56" s="129"/>
      <c r="C56" s="130"/>
      <c r="D56" s="25" t="s">
        <v>116</v>
      </c>
      <c r="E56" s="84">
        <f>E57</f>
        <v>35563</v>
      </c>
      <c r="F56" s="84">
        <v>0</v>
      </c>
      <c r="G56" s="84">
        <v>0</v>
      </c>
      <c r="H56" s="84">
        <v>0</v>
      </c>
      <c r="I56" s="84">
        <v>0</v>
      </c>
    </row>
    <row r="57" spans="1:9" s="64" customFormat="1" ht="38.25" x14ac:dyDescent="0.25">
      <c r="A57" s="128" t="s">
        <v>117</v>
      </c>
      <c r="B57" s="129"/>
      <c r="C57" s="130"/>
      <c r="D57" s="25" t="s">
        <v>99</v>
      </c>
      <c r="E57" s="84">
        <f>E58</f>
        <v>35563</v>
      </c>
      <c r="F57" s="84">
        <v>0</v>
      </c>
      <c r="G57" s="84">
        <v>0</v>
      </c>
      <c r="H57" s="84">
        <v>0</v>
      </c>
      <c r="I57" s="84">
        <v>0</v>
      </c>
    </row>
    <row r="58" spans="1:9" x14ac:dyDescent="0.25">
      <c r="A58" s="119" t="s">
        <v>83</v>
      </c>
      <c r="B58" s="120"/>
      <c r="C58" s="121"/>
      <c r="D58" s="32" t="s">
        <v>84</v>
      </c>
      <c r="E58" s="85">
        <f>E59</f>
        <v>35563</v>
      </c>
      <c r="F58" s="85">
        <v>0</v>
      </c>
      <c r="G58" s="85">
        <v>0</v>
      </c>
      <c r="H58" s="85">
        <v>0</v>
      </c>
      <c r="I58" s="86">
        <v>0</v>
      </c>
    </row>
    <row r="59" spans="1:9" x14ac:dyDescent="0.25">
      <c r="A59" s="122">
        <v>3</v>
      </c>
      <c r="B59" s="123"/>
      <c r="C59" s="124"/>
      <c r="D59" s="24" t="s">
        <v>9</v>
      </c>
      <c r="E59" s="85">
        <f>E60</f>
        <v>35563</v>
      </c>
      <c r="F59" s="85">
        <v>0</v>
      </c>
      <c r="G59" s="85">
        <v>0</v>
      </c>
      <c r="H59" s="85">
        <v>0</v>
      </c>
      <c r="I59" s="86">
        <v>0</v>
      </c>
    </row>
    <row r="60" spans="1:9" x14ac:dyDescent="0.25">
      <c r="A60" s="125">
        <v>32</v>
      </c>
      <c r="B60" s="126"/>
      <c r="C60" s="127"/>
      <c r="D60" s="24" t="s">
        <v>20</v>
      </c>
      <c r="E60" s="85">
        <v>35563</v>
      </c>
      <c r="F60" s="85">
        <v>0</v>
      </c>
      <c r="G60" s="85">
        <v>0</v>
      </c>
      <c r="H60" s="85">
        <v>0</v>
      </c>
      <c r="I60" s="86">
        <v>0</v>
      </c>
    </row>
  </sheetData>
  <mergeCells count="27">
    <mergeCell ref="A34:C34"/>
    <mergeCell ref="A56:C56"/>
    <mergeCell ref="A57:C57"/>
    <mergeCell ref="A58:C58"/>
    <mergeCell ref="A59:C59"/>
    <mergeCell ref="A48:C48"/>
    <mergeCell ref="A60:C60"/>
    <mergeCell ref="A53:C53"/>
    <mergeCell ref="A52:C52"/>
    <mergeCell ref="A6:C6"/>
    <mergeCell ref="A7:C7"/>
    <mergeCell ref="A11:C11"/>
    <mergeCell ref="A10:C10"/>
    <mergeCell ref="A49:C49"/>
    <mergeCell ref="A14:C14"/>
    <mergeCell ref="A19:C19"/>
    <mergeCell ref="A28:C28"/>
    <mergeCell ref="A37:C37"/>
    <mergeCell ref="A40:C40"/>
    <mergeCell ref="A45:C45"/>
    <mergeCell ref="A46:C46"/>
    <mergeCell ref="A47:C47"/>
    <mergeCell ref="A1:J1"/>
    <mergeCell ref="A3:J3"/>
    <mergeCell ref="A5:C5"/>
    <mergeCell ref="A8:C8"/>
    <mergeCell ref="A9:C9"/>
  </mergeCells>
  <pageMargins left="0.25" right="0.25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BF4F-8D55-4865-A373-6017F21ED0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Karamarko</cp:lastModifiedBy>
  <cp:lastPrinted>2025-09-17T05:59:58Z</cp:lastPrinted>
  <dcterms:created xsi:type="dcterms:W3CDTF">2022-08-12T12:51:27Z</dcterms:created>
  <dcterms:modified xsi:type="dcterms:W3CDTF">2025-09-17T06:00:40Z</dcterms:modified>
</cp:coreProperties>
</file>