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nja.dombrovski\Desktop\Trogodišnje planiranje-2026-2028\FP 2026-2028 UO\"/>
    </mc:Choice>
  </mc:AlternateContent>
  <xr:revisionPtr revIDLastSave="0" documentId="13_ncr:1_{09D4E5A2-A437-4CBE-A8C0-FA2E88C283F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0" r:id="rId1"/>
    <sheet name=" Račun prihoda i rashoda" sheetId="3" r:id="rId2"/>
    <sheet name="Račun financiranja" sheetId="6" r:id="rId3"/>
    <sheet name="POSEBNI DI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7" l="1"/>
  <c r="G67" i="7"/>
  <c r="G66" i="7" s="1"/>
  <c r="G69" i="7"/>
  <c r="G31" i="10"/>
  <c r="G50" i="7"/>
  <c r="G37" i="7"/>
  <c r="G36" i="7" s="1"/>
  <c r="H53" i="7"/>
  <c r="H50" i="7" s="1"/>
  <c r="I53" i="7"/>
  <c r="I50" i="7" s="1"/>
  <c r="G53" i="7"/>
  <c r="G51" i="7"/>
  <c r="H51" i="7"/>
  <c r="I51" i="7"/>
  <c r="H40" i="7"/>
  <c r="I40" i="7"/>
  <c r="I39" i="7" s="1"/>
  <c r="G40" i="7"/>
  <c r="H39" i="7"/>
  <c r="G39" i="7"/>
  <c r="G87" i="3"/>
  <c r="F87" i="3"/>
  <c r="E87" i="3"/>
  <c r="G80" i="3"/>
  <c r="F80" i="3"/>
  <c r="E80" i="3"/>
  <c r="G72" i="3"/>
  <c r="E57" i="3"/>
  <c r="F57" i="3"/>
  <c r="G57" i="3"/>
  <c r="G50" i="3"/>
  <c r="F50" i="3"/>
  <c r="E50" i="3"/>
  <c r="D102" i="3"/>
  <c r="D101" i="3" s="1"/>
  <c r="E102" i="3"/>
  <c r="E101" i="3" s="1"/>
  <c r="F102" i="3"/>
  <c r="F101" i="3" s="1"/>
  <c r="G102" i="3"/>
  <c r="G101" i="3" s="1"/>
  <c r="C102" i="3"/>
  <c r="C101" i="3" s="1"/>
  <c r="D87" i="3" l="1"/>
  <c r="C87" i="3"/>
  <c r="D84" i="3"/>
  <c r="C84" i="3"/>
  <c r="D80" i="3"/>
  <c r="C80" i="3"/>
  <c r="G75" i="3"/>
  <c r="F75" i="3"/>
  <c r="E75" i="3"/>
  <c r="D75" i="3"/>
  <c r="C75" i="3"/>
  <c r="F72" i="3"/>
  <c r="E72" i="3"/>
  <c r="D72" i="3"/>
  <c r="C72" i="3"/>
  <c r="G68" i="3"/>
  <c r="F68" i="3"/>
  <c r="E68" i="3"/>
  <c r="D68" i="3"/>
  <c r="C68" i="3"/>
  <c r="G67" i="3"/>
  <c r="E67" i="3"/>
  <c r="D57" i="3"/>
  <c r="C57" i="3"/>
  <c r="D54" i="3"/>
  <c r="C54" i="3"/>
  <c r="D50" i="3"/>
  <c r="C50" i="3"/>
  <c r="G45" i="3"/>
  <c r="F45" i="3"/>
  <c r="E45" i="3"/>
  <c r="D45" i="3"/>
  <c r="C45" i="3"/>
  <c r="G42" i="3"/>
  <c r="F42" i="3"/>
  <c r="E42" i="3"/>
  <c r="D42" i="3"/>
  <c r="C42" i="3"/>
  <c r="G38" i="3"/>
  <c r="F38" i="3"/>
  <c r="E38" i="3"/>
  <c r="D38" i="3"/>
  <c r="C38" i="3"/>
  <c r="F67" i="3" l="1"/>
  <c r="D67" i="3"/>
  <c r="F37" i="3"/>
  <c r="G37" i="3"/>
  <c r="C37" i="3"/>
  <c r="D37" i="3"/>
  <c r="C67" i="3"/>
  <c r="E37" i="3"/>
  <c r="I19" i="7"/>
  <c r="H19" i="7"/>
  <c r="G19" i="7"/>
  <c r="I16" i="7"/>
  <c r="G17" i="7"/>
  <c r="F17" i="7"/>
  <c r="E17" i="7"/>
  <c r="F71" i="7"/>
  <c r="F69" i="7"/>
  <c r="F68" i="7" s="1"/>
  <c r="F67" i="7" s="1"/>
  <c r="F66" i="7" s="1"/>
  <c r="F64" i="7"/>
  <c r="F63" i="7" s="1"/>
  <c r="F62" i="7" s="1"/>
  <c r="F60" i="7"/>
  <c r="F58" i="7"/>
  <c r="F53" i="7"/>
  <c r="F51" i="7"/>
  <c r="F48" i="7"/>
  <c r="F46" i="7"/>
  <c r="F45" i="7" s="1"/>
  <c r="F37" i="7"/>
  <c r="F36" i="7" s="1"/>
  <c r="F31" i="7"/>
  <c r="F34" i="7"/>
  <c r="F43" i="7"/>
  <c r="F42" i="7" s="1"/>
  <c r="F27" i="7"/>
  <c r="F22" i="7"/>
  <c r="F19" i="7"/>
  <c r="F11" i="7"/>
  <c r="F7" i="7" s="1"/>
  <c r="F8" i="7"/>
  <c r="D26" i="3"/>
  <c r="E71" i="7"/>
  <c r="E69" i="7"/>
  <c r="E64" i="7"/>
  <c r="E63" i="7" s="1"/>
  <c r="E62" i="7" s="1"/>
  <c r="E60" i="7"/>
  <c r="E58" i="7"/>
  <c r="E51" i="7"/>
  <c r="E53" i="7"/>
  <c r="E48" i="7"/>
  <c r="E46" i="7"/>
  <c r="E43" i="7"/>
  <c r="E42" i="7" s="1"/>
  <c r="E31" i="7"/>
  <c r="E34" i="7"/>
  <c r="E22" i="7"/>
  <c r="E27" i="7"/>
  <c r="E19" i="7"/>
  <c r="E14" i="7"/>
  <c r="E13" i="7" s="1"/>
  <c r="E8" i="7"/>
  <c r="E11" i="7"/>
  <c r="C20" i="3"/>
  <c r="C26" i="3"/>
  <c r="D20" i="3"/>
  <c r="I31" i="7"/>
  <c r="I30" i="7" s="1"/>
  <c r="H31" i="7"/>
  <c r="H30" i="7" s="1"/>
  <c r="G31" i="7"/>
  <c r="G30" i="7" s="1"/>
  <c r="I27" i="7"/>
  <c r="H27" i="7"/>
  <c r="G27" i="7"/>
  <c r="I22" i="7"/>
  <c r="H22" i="7"/>
  <c r="G22" i="7"/>
  <c r="I8" i="7"/>
  <c r="I7" i="7" s="1"/>
  <c r="H8" i="7"/>
  <c r="H7" i="7" s="1"/>
  <c r="G8" i="7"/>
  <c r="G7" i="7" s="1"/>
  <c r="G26" i="3"/>
  <c r="F26" i="3"/>
  <c r="E26" i="3"/>
  <c r="G20" i="3"/>
  <c r="F20" i="3"/>
  <c r="E20" i="3"/>
  <c r="G10" i="3"/>
  <c r="G9" i="3" s="1"/>
  <c r="F10" i="3"/>
  <c r="F9" i="3" s="1"/>
  <c r="E10" i="3"/>
  <c r="E9" i="3" s="1"/>
  <c r="D10" i="3"/>
  <c r="D9" i="3" s="1"/>
  <c r="J9" i="10"/>
  <c r="I9" i="10"/>
  <c r="C10" i="3"/>
  <c r="C9" i="3" s="1"/>
  <c r="I12" i="10"/>
  <c r="J12" i="10"/>
  <c r="H9" i="10"/>
  <c r="F41" i="10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H12" i="10"/>
  <c r="G12" i="10"/>
  <c r="F12" i="10"/>
  <c r="G9" i="10"/>
  <c r="F9" i="10"/>
  <c r="E68" i="7" l="1"/>
  <c r="E66" i="7" s="1"/>
  <c r="G16" i="7"/>
  <c r="G6" i="7" s="1"/>
  <c r="F57" i="7"/>
  <c r="F56" i="7" s="1"/>
  <c r="F55" i="7" s="1"/>
  <c r="F21" i="7"/>
  <c r="G19" i="3"/>
  <c r="D19" i="3"/>
  <c r="C19" i="3"/>
  <c r="F15" i="10"/>
  <c r="F24" i="10" s="1"/>
  <c r="F31" i="10" s="1"/>
  <c r="F32" i="10" s="1"/>
  <c r="H16" i="7"/>
  <c r="H6" i="7" s="1"/>
  <c r="F50" i="7"/>
  <c r="E57" i="7"/>
  <c r="E56" i="7" s="1"/>
  <c r="E55" i="7" s="1"/>
  <c r="I21" i="7"/>
  <c r="F19" i="3"/>
  <c r="E19" i="3"/>
  <c r="E16" i="7"/>
  <c r="E30" i="7"/>
  <c r="F16" i="7"/>
  <c r="G21" i="7"/>
  <c r="H21" i="7"/>
  <c r="F30" i="7"/>
  <c r="E7" i="7"/>
  <c r="E50" i="7"/>
  <c r="E45" i="7"/>
  <c r="E21" i="7"/>
  <c r="G15" i="10"/>
  <c r="G24" i="10" s="1"/>
  <c r="J15" i="10"/>
  <c r="J24" i="10" s="1"/>
  <c r="J31" i="10" s="1"/>
  <c r="J32" i="10" s="1"/>
  <c r="I15" i="10"/>
  <c r="H15" i="10"/>
  <c r="I24" i="10"/>
  <c r="I31" i="10" s="1"/>
  <c r="I32" i="10" s="1"/>
  <c r="G5" i="7" l="1"/>
  <c r="H24" i="10"/>
  <c r="H31" i="10" s="1"/>
  <c r="H32" i="10" s="1"/>
  <c r="I6" i="7"/>
  <c r="I5" i="7" s="1"/>
  <c r="H5" i="7"/>
  <c r="G32" i="10"/>
  <c r="E6" i="7"/>
  <c r="E5" i="7" s="1"/>
  <c r="F6" i="7"/>
  <c r="F5" i="7" s="1"/>
</calcChain>
</file>

<file path=xl/sharedStrings.xml><?xml version="1.0" encoding="utf-8"?>
<sst xmlns="http://schemas.openxmlformats.org/spreadsheetml/2006/main" count="271" uniqueCount="141">
  <si>
    <t>PRIHODI UKUPNO</t>
  </si>
  <si>
    <t>RASHODI UKUPNO</t>
  </si>
  <si>
    <t>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</si>
  <si>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</si>
  <si>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</si>
  <si>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</si>
  <si>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</si>
  <si>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</si>
  <si>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</si>
  <si>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</si>
  <si>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</si>
  <si>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</si>
  <si>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</si>
  <si>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</si>
  <si>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</si>
  <si>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</si>
  <si>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</si>
  <si>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</si>
  <si>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</si>
  <si>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</si>
  <si>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</si>
  <si>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</si>
  <si>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</si>
  <si>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</si>
  <si>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</si>
  <si>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</si>
  <si>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</si>
  <si>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</si>
  <si>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</si>
  <si>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</si>
  <si>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</si>
  <si>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</si>
  <si>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</si>
  <si>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</si>
  <si>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</si>
  <si>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Prihodi od imovine</t>
  </si>
  <si>
    <t>Prihodi od upravnih i administrativnih pristojbi,pristojbi po posebnim propisima i naknada</t>
  </si>
  <si>
    <t>Prihodi od prodaje proizvoda i robe te pruženih usluga i prihodi od donacija te povrati po protestiranim jamstvima</t>
  </si>
  <si>
    <t>Financijski rashodi</t>
  </si>
  <si>
    <t>Naknade građanima i kućanstvima na temelju osiguranja i druge naknade</t>
  </si>
  <si>
    <t>Rashodi za dodatna ulaganja na nefinancijskoj imovini</t>
  </si>
  <si>
    <t>Izvor financiranja 11</t>
  </si>
  <si>
    <t>Porezni i ostali prihodi</t>
  </si>
  <si>
    <t>Izvor financiranja 32</t>
  </si>
  <si>
    <t>Vlastiti prihodi - proračunski korisnici</t>
  </si>
  <si>
    <t>Izvor financiranja 43</t>
  </si>
  <si>
    <t>Prihodi za posebne namjene - proračunski korisnici</t>
  </si>
  <si>
    <t>Izvor financiranja 44</t>
  </si>
  <si>
    <t>Prihodi za decentralizirane funkcije</t>
  </si>
  <si>
    <t>Pomoći - proračunski korisnici</t>
  </si>
  <si>
    <t>Izvor financiranja 52</t>
  </si>
  <si>
    <t>Izvor financiranja 62</t>
  </si>
  <si>
    <t>Donacije - proračunski korisnici</t>
  </si>
  <si>
    <t>Izvor financiranja 73</t>
  </si>
  <si>
    <t>Prihodi od prodaje ili zamjene nefin. imov. I naknade štete s naslovaosiguranja - prorač.korisnici</t>
  </si>
  <si>
    <t>PROGRAM 4303</t>
  </si>
  <si>
    <t>Edukacija djelatnika domova za starije osobe</t>
  </si>
  <si>
    <t>PROGRAMI ŽUPANIJSKIH USTANOVA IZNAD ZAKONSKOG STANDARDA</t>
  </si>
  <si>
    <t>RADNO OKUPACIJSKE I REKREATIVNE AKTIVNOSTI KORISNIKA U DOMOVIMA ZA STARIJE OSOBE</t>
  </si>
  <si>
    <t>Izvor financiranja 18</t>
  </si>
  <si>
    <t>Prenesena sredstva - opći prihodi i primici</t>
  </si>
  <si>
    <t>Aktivnost: T 430302</t>
  </si>
  <si>
    <t>Aktivnost A: 430316</t>
  </si>
  <si>
    <t>Izvor financiranja 48</t>
  </si>
  <si>
    <t>Prenesena sredstva - namjenski prihodi - proračunski korisnici</t>
  </si>
  <si>
    <t>PROGRAM 4302/P1012</t>
  </si>
  <si>
    <t>ZAKONSKI STANDARD USTANOVA SOCIJALNE SKRBI/SOCIJALNA SKRB</t>
  </si>
  <si>
    <t>Aktivnost: A430204/A101202</t>
  </si>
  <si>
    <t>REDOVNA DJELATNOST DOMOVA ZA STARIJE OSOBE/ADMINISTRACIJA I UPRAVLJANJE</t>
  </si>
  <si>
    <t>PROGRAM 4306/P1013</t>
  </si>
  <si>
    <t>KAPITALNA ULAGANJA U USTANOVE SOCIJALNE SKRBI/UNAPREĐENJE SOCIJALNE SKRBI</t>
  </si>
  <si>
    <t>Aktivnost: K430601/K101304</t>
  </si>
  <si>
    <t>RAZRED I NAZIV</t>
  </si>
  <si>
    <t>TEKUĆI PLAN 2025.</t>
  </si>
  <si>
    <t>NAZIV</t>
  </si>
  <si>
    <t>A1. PRIHODI I RASHODI POSLOVANJA PREMA EKONOMSKOJ KLASIFIKACIJI</t>
  </si>
  <si>
    <t>Razred/skupina</t>
  </si>
  <si>
    <t>IZVRŠENJE          2024.</t>
  </si>
  <si>
    <t>IZVRŠENJE            2024.</t>
  </si>
  <si>
    <t>A2. PRIHODI I RASHODI POSLOVANJA PREMA IZVORIMA FINANCIRANJA</t>
  </si>
  <si>
    <t xml:space="preserve">UKUPNO PRIHODI </t>
  </si>
  <si>
    <t>UKUPNO RASHODI</t>
  </si>
  <si>
    <t>UKUPNO PRIHODI</t>
  </si>
  <si>
    <t>Opći prihodi i primici</t>
  </si>
  <si>
    <t xml:space="preserve">Vlastiti prihodi </t>
  </si>
  <si>
    <t>Prihodi od prodaje ili zamjene nefin. imov. i naknade štete s naslova osiguranja - proračunski korisnici</t>
  </si>
  <si>
    <t>Prenesena sredstva - namjenski prihodi</t>
  </si>
  <si>
    <t>Vlastiti prihodi</t>
  </si>
  <si>
    <t>Prihodi za posebne namjene</t>
  </si>
  <si>
    <t>Donacije</t>
  </si>
  <si>
    <t>Pomoći</t>
  </si>
  <si>
    <t xml:space="preserve">Prihodi od prodaje ili zamjene nefin. imov. i naknade s naslova osiguranja </t>
  </si>
  <si>
    <t>A3. RASHODI PREMA FUNKCIJSKOJ KLASIFIKACIJI</t>
  </si>
  <si>
    <t>Starost</t>
  </si>
  <si>
    <t>SOCIJALNA ZAŠTITA</t>
  </si>
  <si>
    <t>B2. RAČUN FINANCIRANJA PREMA IZVORIMA FINANCIRANJA</t>
  </si>
  <si>
    <t>B. RAČUN FINANCIRANJA</t>
  </si>
  <si>
    <t xml:space="preserve">             I. OPĆI DIO</t>
  </si>
  <si>
    <t xml:space="preserve">           B1. RAČUN FINANCIRANJA PREMA EKONOMSKOJ KLASIFIKACIJI</t>
  </si>
  <si>
    <t>IZVRŠENJE                     2024.</t>
  </si>
  <si>
    <t>TEKUĆI PLAN                      2025.</t>
  </si>
  <si>
    <t>IZVRŠENJE                      2024.</t>
  </si>
  <si>
    <t>Namjenski primici od zaduživanja</t>
  </si>
  <si>
    <t>UKUPNO PRIMICI</t>
  </si>
  <si>
    <t>UKUPNO IZDACI</t>
  </si>
  <si>
    <t>ŠIFRA</t>
  </si>
  <si>
    <t>5.50</t>
  </si>
  <si>
    <t>Pomoći iz državnog proračuna</t>
  </si>
  <si>
    <t>Izvor financiranja 5.50</t>
  </si>
  <si>
    <t>ADAPTACIJA I REKONSTRUKCIJA OBJEKATA USTANOVA SOCIJALNE SKRBI/ADAPTACIJA I REKONTRUKCIJA OBJEKATA</t>
  </si>
  <si>
    <t>VIŠAK / MANJAK TEKUĆE GODINE                                                   (VIŠAK / MANJAK + NETO FINANCIRANJE)</t>
  </si>
  <si>
    <t>TEKUĆI PLAN     2025.</t>
  </si>
  <si>
    <t xml:space="preserve"> FINANCIJSKI PLAN PRORAČUNSKOG KORISNIKA JEDINICE LOKALNE I PODRUČNE (REGIONALNE) SAMOUPRAVE 
ZA GODINU 2026. I PROJEKCIJE ZA GODINU 2027. I 2028. </t>
  </si>
  <si>
    <t>PLAN                      2026.</t>
  </si>
  <si>
    <t>PLAN                                    2026.</t>
  </si>
  <si>
    <t>PROJEKCIJA         2027.</t>
  </si>
  <si>
    <t>PROJEKCIJA       2027.</t>
  </si>
  <si>
    <t xml:space="preserve"> PROJEKCIJA       2028.</t>
  </si>
  <si>
    <t>PROJEKCIJA             2028.</t>
  </si>
  <si>
    <t>PROJEKCIJA        2027.</t>
  </si>
  <si>
    <t>PLAN                       2026.</t>
  </si>
  <si>
    <t xml:space="preserve"> PROJEKCIJA       2027.</t>
  </si>
  <si>
    <t>PROJEKCIJA       2028.</t>
  </si>
  <si>
    <t>PROJEKCIJA          2027.</t>
  </si>
  <si>
    <t>PROJEKCIJA      2027.</t>
  </si>
  <si>
    <t>PROJEKCIJA      2028.</t>
  </si>
  <si>
    <t>TEKUĆI PLAN                            2025.</t>
  </si>
  <si>
    <t>TEKUĆI PLAN                        2025.</t>
  </si>
  <si>
    <t>TEKUĆI PLAN                           2025.</t>
  </si>
  <si>
    <t>TEKUĆI PLAN                     2025.</t>
  </si>
  <si>
    <t>TEKUĆI PLAN                    2025.</t>
  </si>
  <si>
    <t>IZVRŠENJE                  2024.</t>
  </si>
  <si>
    <t>IZVRŠENJE                    2024.</t>
  </si>
  <si>
    <t>IZVRŠENJE                   2024.</t>
  </si>
  <si>
    <t>PLAN                                      2026.</t>
  </si>
  <si>
    <t>PROJEKCIJA                          2027.</t>
  </si>
  <si>
    <t>PROJEKCIJA                           2028.</t>
  </si>
  <si>
    <t>PLAN                                  2026.</t>
  </si>
  <si>
    <t>PROJEKCIJA                      2027.</t>
  </si>
  <si>
    <t>PROJEKCIJA                        2028.</t>
  </si>
  <si>
    <t>PROJEKCIJA          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</si>
</sst>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FF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1"/>
    </xf>
    <xf numFmtId="0" fontId="1" fillId="0" borderId="3" xfId="0" applyFont="1" applyBorder="1" applyAlignment="1">
      <alignment horizontal="left"/>
    </xf>
    <xf numFmtId="0" fontId="21" fillId="0" borderId="2" xfId="0" quotePrefix="1" applyFont="1" applyBorder="1" applyAlignment="1">
      <alignment horizontal="left" wrapText="1"/>
    </xf>
    <xf numFmtId="0" fontId="21" fillId="0" borderId="1" xfId="0" quotePrefix="1" applyFont="1" applyBorder="1" applyAlignment="1">
      <alignment horizontal="left" wrapText="1"/>
    </xf>
    <xf numFmtId="0" fontId="22" fillId="0" borderId="0" xfId="0" applyFont="1"/>
    <xf numFmtId="0" fontId="16" fillId="2" borderId="1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24" fillId="0" borderId="2" xfId="0" quotePrefix="1" applyFont="1" applyBorder="1" applyAlignment="1">
      <alignment horizontal="left" wrapText="1"/>
    </xf>
    <xf numFmtId="0" fontId="24" fillId="0" borderId="2" xfId="0" quotePrefix="1" applyFont="1" applyBorder="1" applyAlignment="1">
      <alignment horizontal="left"/>
    </xf>
    <xf numFmtId="0" fontId="24" fillId="2" borderId="3" xfId="0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2" xfId="0" quotePrefix="1" applyFont="1" applyBorder="1" applyAlignment="1">
      <alignment horizontal="left"/>
    </xf>
    <xf numFmtId="0" fontId="7" fillId="2" borderId="3" xfId="0" applyFont="1" applyFill="1" applyBorder="1" applyAlignment="1">
      <alignment horizontal="left" vertical="center" wrapText="1" indent="3"/>
    </xf>
    <xf numFmtId="0" fontId="7" fillId="2" borderId="3" xfId="0" quotePrefix="1" applyFont="1" applyFill="1" applyBorder="1" applyAlignment="1">
      <alignment horizontal="left" vertical="center" indent="3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3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 wrapText="1"/>
    </xf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/>
    </xf>
    <xf numFmtId="3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0" fillId="0" borderId="3" xfId="0" applyBorder="1" applyAlignment="1">
      <alignment horizontal="left" indent="3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7" fillId="2" borderId="3" xfId="0" applyNumberFormat="1" applyFont="1" applyFill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/>
    </xf>
    <xf numFmtId="3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right" wrapText="1"/>
    </xf>
    <xf numFmtId="4" fontId="0" fillId="0" borderId="0" xfId="0" applyNumberFormat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21" fillId="0" borderId="2" xfId="0" quotePrefix="1" applyFont="1" applyBorder="1" applyAlignment="1">
      <alignment horizontal="center" vertical="center" wrapText="1"/>
    </xf>
    <xf numFmtId="0" fontId="24" fillId="0" borderId="2" xfId="0" quotePrefix="1" applyFont="1" applyBorder="1" applyAlignment="1">
      <alignment horizontal="center" wrapText="1"/>
    </xf>
    <xf numFmtId="0" fontId="26" fillId="0" borderId="2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4" fillId="0" borderId="2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opLeftCell="A22" workbookViewId="0">
      <selection activeCell="M35" sqref="M35"/>
    </sheetView>
  </sheetViews>
  <sheetFormatPr defaultRowHeight="15" x14ac:dyDescent="0.25"/>
  <cols>
    <col min="5" max="5" width="25.28515625" customWidth="1"/>
    <col min="6" max="10" width="17.140625" customWidth="1"/>
  </cols>
  <sheetData>
    <row r="1" spans="1:10" ht="42" customHeight="1" x14ac:dyDescent="0.25">
      <c r="A1" s="136" t="s">
        <v>112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36" t="s">
        <v>11</v>
      </c>
      <c r="B3" s="136"/>
      <c r="C3" s="136"/>
      <c r="D3" s="136"/>
      <c r="E3" s="136"/>
      <c r="F3" s="136"/>
      <c r="G3" s="136"/>
      <c r="H3" s="136"/>
      <c r="I3" s="154"/>
      <c r="J3" s="154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36" t="s">
        <v>15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/>
    </row>
    <row r="7" spans="1:10" ht="25.5" x14ac:dyDescent="0.25">
      <c r="A7" s="26"/>
      <c r="B7" s="27"/>
      <c r="C7" s="147" t="s">
        <v>72</v>
      </c>
      <c r="D7" s="147"/>
      <c r="E7" s="28"/>
      <c r="F7" s="3" t="s">
        <v>131</v>
      </c>
      <c r="G7" s="3" t="s">
        <v>73</v>
      </c>
      <c r="H7" s="3" t="s">
        <v>113</v>
      </c>
      <c r="I7" s="3" t="s">
        <v>116</v>
      </c>
      <c r="J7" s="3" t="s">
        <v>117</v>
      </c>
    </row>
    <row r="8" spans="1:10" ht="12.75" customHeight="1" x14ac:dyDescent="0.25">
      <c r="A8" s="94"/>
      <c r="B8" s="95"/>
      <c r="C8" s="159">
        <v>1</v>
      </c>
      <c r="D8" s="159"/>
      <c r="E8" s="96"/>
      <c r="F8" s="97">
        <v>2</v>
      </c>
      <c r="G8" s="97">
        <v>3</v>
      </c>
      <c r="H8" s="97">
        <v>4</v>
      </c>
      <c r="I8" s="97">
        <v>5</v>
      </c>
      <c r="J8" s="97">
        <v>6</v>
      </c>
    </row>
    <row r="9" spans="1:10" x14ac:dyDescent="0.25">
      <c r="A9" s="141" t="s">
        <v>0</v>
      </c>
      <c r="B9" s="135"/>
      <c r="C9" s="135"/>
      <c r="D9" s="135"/>
      <c r="E9" s="155"/>
      <c r="F9" s="69">
        <f>F10+F11</f>
        <v>1836101.35</v>
      </c>
      <c r="G9" s="69">
        <f t="shared" ref="G9:H9" si="0">G10+G11</f>
        <v>2186548.35</v>
      </c>
      <c r="H9" s="69">
        <f t="shared" si="0"/>
        <v>1919322</v>
      </c>
      <c r="I9" s="69">
        <f>SUM(I10:I11)</f>
        <v>1911317</v>
      </c>
      <c r="J9" s="69">
        <f>SUM(J10:J11)</f>
        <v>1911317</v>
      </c>
    </row>
    <row r="10" spans="1:10" x14ac:dyDescent="0.25">
      <c r="A10" s="156" t="s">
        <v>21</v>
      </c>
      <c r="B10" s="157"/>
      <c r="C10" s="157"/>
      <c r="D10" s="157"/>
      <c r="E10" s="153"/>
      <c r="F10" s="70">
        <v>1834324.35</v>
      </c>
      <c r="G10" s="70">
        <v>2186548.35</v>
      </c>
      <c r="H10" s="70">
        <v>1919322</v>
      </c>
      <c r="I10" s="70">
        <v>1911317</v>
      </c>
      <c r="J10" s="70">
        <v>1911317</v>
      </c>
    </row>
    <row r="11" spans="1:10" x14ac:dyDescent="0.25">
      <c r="A11" s="152" t="s">
        <v>22</v>
      </c>
      <c r="B11" s="153"/>
      <c r="C11" s="153"/>
      <c r="D11" s="153"/>
      <c r="E11" s="153"/>
      <c r="F11" s="70">
        <v>1777</v>
      </c>
      <c r="G11" s="70">
        <v>0</v>
      </c>
      <c r="H11" s="70">
        <v>0</v>
      </c>
      <c r="I11" s="70">
        <v>0</v>
      </c>
      <c r="J11" s="70">
        <v>0</v>
      </c>
    </row>
    <row r="12" spans="1:10" x14ac:dyDescent="0.25">
      <c r="A12" s="30" t="s">
        <v>1</v>
      </c>
      <c r="B12" s="39"/>
      <c r="C12" s="39"/>
      <c r="D12" s="39"/>
      <c r="E12" s="39"/>
      <c r="F12" s="69">
        <f>F13+F14</f>
        <v>1857132.75</v>
      </c>
      <c r="G12" s="69">
        <f t="shared" ref="G12:J12" si="1">G13+G14</f>
        <v>2175100.66</v>
      </c>
      <c r="H12" s="69">
        <f t="shared" si="1"/>
        <v>1944322</v>
      </c>
      <c r="I12" s="69">
        <f>SUM(I13+I14)</f>
        <v>1911317</v>
      </c>
      <c r="J12" s="69">
        <f t="shared" si="1"/>
        <v>1911317</v>
      </c>
    </row>
    <row r="13" spans="1:10" x14ac:dyDescent="0.25">
      <c r="A13" s="158" t="s">
        <v>23</v>
      </c>
      <c r="B13" s="157"/>
      <c r="C13" s="157"/>
      <c r="D13" s="157"/>
      <c r="E13" s="157"/>
      <c r="F13" s="70">
        <v>1799685.3</v>
      </c>
      <c r="G13" s="70">
        <v>2105611.08</v>
      </c>
      <c r="H13" s="70">
        <v>1923132</v>
      </c>
      <c r="I13" s="70">
        <v>1890127</v>
      </c>
      <c r="J13" s="71">
        <v>1890127</v>
      </c>
    </row>
    <row r="14" spans="1:10" x14ac:dyDescent="0.25">
      <c r="A14" s="152" t="s">
        <v>24</v>
      </c>
      <c r="B14" s="153"/>
      <c r="C14" s="153"/>
      <c r="D14" s="153"/>
      <c r="E14" s="153"/>
      <c r="F14" s="70">
        <v>57447.45</v>
      </c>
      <c r="G14" s="70">
        <v>69489.58</v>
      </c>
      <c r="H14" s="70">
        <v>21190</v>
      </c>
      <c r="I14" s="70">
        <v>21190</v>
      </c>
      <c r="J14" s="71">
        <v>21190</v>
      </c>
    </row>
    <row r="15" spans="1:10" x14ac:dyDescent="0.25">
      <c r="A15" s="134" t="s">
        <v>28</v>
      </c>
      <c r="B15" s="135"/>
      <c r="C15" s="135"/>
      <c r="D15" s="135"/>
      <c r="E15" s="135"/>
      <c r="F15" s="69">
        <f>F9-F12</f>
        <v>-21031.399999999907</v>
      </c>
      <c r="G15" s="69">
        <f t="shared" ref="G15:J15" si="2">G9-G12</f>
        <v>11447.689999999944</v>
      </c>
      <c r="H15" s="69">
        <f t="shared" si="2"/>
        <v>-25000</v>
      </c>
      <c r="I15" s="69">
        <f t="shared" si="2"/>
        <v>0</v>
      </c>
      <c r="J15" s="69">
        <f t="shared" si="2"/>
        <v>0</v>
      </c>
    </row>
    <row r="16" spans="1:10" ht="18" x14ac:dyDescent="0.25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15.75" x14ac:dyDescent="0.25">
      <c r="A17" s="136" t="s">
        <v>16</v>
      </c>
      <c r="B17" s="137"/>
      <c r="C17" s="137"/>
      <c r="D17" s="137"/>
      <c r="E17" s="137"/>
      <c r="F17" s="137"/>
      <c r="G17" s="137"/>
      <c r="H17" s="137"/>
      <c r="I17" s="137"/>
      <c r="J17" s="137"/>
    </row>
    <row r="18" spans="1:10" ht="18" x14ac:dyDescent="0.25">
      <c r="A18" s="4"/>
      <c r="B18" s="20"/>
      <c r="C18" s="20"/>
      <c r="D18" s="20"/>
      <c r="E18" s="20"/>
      <c r="F18" s="20"/>
      <c r="G18" s="20"/>
      <c r="H18" s="21"/>
      <c r="I18" s="21"/>
      <c r="J18" s="21"/>
    </row>
    <row r="19" spans="1:10" ht="25.5" x14ac:dyDescent="0.25">
      <c r="A19" s="26"/>
      <c r="B19" s="27"/>
      <c r="C19" s="147" t="s">
        <v>72</v>
      </c>
      <c r="D19" s="147"/>
      <c r="E19" s="28"/>
      <c r="F19" s="3" t="s">
        <v>131</v>
      </c>
      <c r="G19" s="3" t="s">
        <v>73</v>
      </c>
      <c r="H19" s="3" t="s">
        <v>114</v>
      </c>
      <c r="I19" s="3" t="s">
        <v>115</v>
      </c>
      <c r="J19" s="3" t="s">
        <v>118</v>
      </c>
    </row>
    <row r="20" spans="1:10" ht="12.75" customHeight="1" x14ac:dyDescent="0.25">
      <c r="A20" s="98"/>
      <c r="B20" s="95"/>
      <c r="C20" s="159">
        <v>1</v>
      </c>
      <c r="D20" s="159"/>
      <c r="E20" s="96"/>
      <c r="F20" s="97">
        <v>2</v>
      </c>
      <c r="G20" s="97">
        <v>3</v>
      </c>
      <c r="H20" s="97">
        <v>4</v>
      </c>
      <c r="I20" s="97">
        <v>5</v>
      </c>
      <c r="J20" s="97">
        <v>6</v>
      </c>
    </row>
    <row r="21" spans="1:10" x14ac:dyDescent="0.25">
      <c r="A21" s="152" t="s">
        <v>25</v>
      </c>
      <c r="B21" s="153"/>
      <c r="C21" s="153"/>
      <c r="D21" s="153"/>
      <c r="E21" s="153"/>
      <c r="F21" s="70"/>
      <c r="G21" s="70"/>
      <c r="H21" s="70"/>
      <c r="I21" s="70"/>
      <c r="J21" s="71"/>
    </row>
    <row r="22" spans="1:10" x14ac:dyDescent="0.25">
      <c r="A22" s="152" t="s">
        <v>26</v>
      </c>
      <c r="B22" s="153"/>
      <c r="C22" s="153"/>
      <c r="D22" s="153"/>
      <c r="E22" s="153"/>
      <c r="F22" s="70"/>
      <c r="G22" s="70"/>
      <c r="H22" s="70"/>
      <c r="I22" s="70"/>
      <c r="J22" s="71"/>
    </row>
    <row r="23" spans="1:10" x14ac:dyDescent="0.25">
      <c r="A23" s="134" t="s">
        <v>2</v>
      </c>
      <c r="B23" s="135"/>
      <c r="C23" s="135"/>
      <c r="D23" s="135"/>
      <c r="E23" s="135"/>
      <c r="F23" s="69">
        <f>F21-F22</f>
        <v>0</v>
      </c>
      <c r="G23" s="69">
        <f t="shared" ref="G23:J23" si="3">G21-G22</f>
        <v>0</v>
      </c>
      <c r="H23" s="69">
        <f t="shared" si="3"/>
        <v>0</v>
      </c>
      <c r="I23" s="69">
        <f t="shared" si="3"/>
        <v>0</v>
      </c>
      <c r="J23" s="69">
        <f t="shared" si="3"/>
        <v>0</v>
      </c>
    </row>
    <row r="24" spans="1:10" x14ac:dyDescent="0.25">
      <c r="A24" s="134" t="s">
        <v>29</v>
      </c>
      <c r="B24" s="135"/>
      <c r="C24" s="135"/>
      <c r="D24" s="135"/>
      <c r="E24" s="135"/>
      <c r="F24" s="69">
        <f>F15+F23</f>
        <v>-21031.399999999907</v>
      </c>
      <c r="G24" s="69">
        <f t="shared" ref="G24:J24" si="4">G15+G23</f>
        <v>11447.689999999944</v>
      </c>
      <c r="H24" s="69">
        <f t="shared" si="4"/>
        <v>-25000</v>
      </c>
      <c r="I24" s="69">
        <f t="shared" si="4"/>
        <v>0</v>
      </c>
      <c r="J24" s="69">
        <f t="shared" si="4"/>
        <v>0</v>
      </c>
    </row>
    <row r="25" spans="1:10" ht="18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1"/>
    </row>
    <row r="26" spans="1:10" ht="15.75" x14ac:dyDescent="0.25">
      <c r="A26" s="136" t="s">
        <v>30</v>
      </c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ht="15.75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5.5" x14ac:dyDescent="0.25">
      <c r="A28" s="26"/>
      <c r="B28" s="27"/>
      <c r="C28" s="147" t="s">
        <v>74</v>
      </c>
      <c r="D28" s="147"/>
      <c r="E28" s="28"/>
      <c r="F28" s="3" t="s">
        <v>132</v>
      </c>
      <c r="G28" s="3" t="s">
        <v>73</v>
      </c>
      <c r="H28" s="3" t="s">
        <v>113</v>
      </c>
      <c r="I28" s="3" t="s">
        <v>119</v>
      </c>
      <c r="J28" s="3" t="s">
        <v>117</v>
      </c>
    </row>
    <row r="29" spans="1:10" ht="12.75" customHeight="1" x14ac:dyDescent="0.25">
      <c r="A29" s="26"/>
      <c r="B29" s="95"/>
      <c r="C29" s="150">
        <v>1</v>
      </c>
      <c r="D29" s="150"/>
      <c r="E29" s="96"/>
      <c r="F29" s="100">
        <v>2</v>
      </c>
      <c r="G29" s="100">
        <v>3</v>
      </c>
      <c r="H29" s="100">
        <v>4</v>
      </c>
      <c r="I29" s="100">
        <v>5</v>
      </c>
      <c r="J29" s="97">
        <v>6</v>
      </c>
    </row>
    <row r="30" spans="1:10" ht="15" customHeight="1" x14ac:dyDescent="0.25">
      <c r="A30" s="138" t="s">
        <v>31</v>
      </c>
      <c r="B30" s="139"/>
      <c r="C30" s="139"/>
      <c r="D30" s="139"/>
      <c r="E30" s="140"/>
      <c r="F30" s="72">
        <v>9583.7099999999991</v>
      </c>
      <c r="G30" s="72">
        <v>-11447.69</v>
      </c>
      <c r="H30" s="72">
        <v>25000</v>
      </c>
      <c r="I30" s="72">
        <v>0</v>
      </c>
      <c r="J30" s="73">
        <v>0</v>
      </c>
    </row>
    <row r="31" spans="1:10" x14ac:dyDescent="0.25">
      <c r="A31" s="134" t="s">
        <v>32</v>
      </c>
      <c r="B31" s="135"/>
      <c r="C31" s="135"/>
      <c r="D31" s="135"/>
      <c r="E31" s="135"/>
      <c r="F31" s="74">
        <f>F24+F30</f>
        <v>-11447.689999999908</v>
      </c>
      <c r="G31" s="74">
        <f t="shared" ref="G31:J31" si="5">G24+G30</f>
        <v>-5.6388671509921551E-11</v>
      </c>
      <c r="H31" s="74">
        <f t="shared" si="5"/>
        <v>0</v>
      </c>
      <c r="I31" s="74">
        <f t="shared" si="5"/>
        <v>0</v>
      </c>
      <c r="J31" s="75">
        <f t="shared" si="5"/>
        <v>0</v>
      </c>
    </row>
    <row r="32" spans="1:10" ht="45" customHeight="1" x14ac:dyDescent="0.25">
      <c r="A32" s="141" t="s">
        <v>33</v>
      </c>
      <c r="B32" s="142"/>
      <c r="C32" s="142"/>
      <c r="D32" s="142"/>
      <c r="E32" s="143"/>
      <c r="F32" s="74">
        <f>F15+F23+F30-F31</f>
        <v>0</v>
      </c>
      <c r="G32" s="74">
        <f t="shared" ref="G32:J32" si="6">G15+G23+G30-G31</f>
        <v>0</v>
      </c>
      <c r="H32" s="74">
        <f t="shared" si="6"/>
        <v>0</v>
      </c>
      <c r="I32" s="74">
        <f t="shared" si="6"/>
        <v>0</v>
      </c>
      <c r="J32" s="75">
        <f t="shared" si="6"/>
        <v>0</v>
      </c>
    </row>
    <row r="33" spans="1:12" ht="15.75" x14ac:dyDescent="0.25">
      <c r="A33" s="40"/>
      <c r="B33" s="41"/>
      <c r="C33" s="41"/>
      <c r="D33" s="41"/>
      <c r="E33" s="41"/>
      <c r="F33" s="41"/>
      <c r="G33" s="41"/>
      <c r="H33" s="41"/>
      <c r="I33" s="41"/>
      <c r="J33" s="41"/>
    </row>
    <row r="34" spans="1:12" ht="15.75" x14ac:dyDescent="0.25">
      <c r="A34" s="144" t="s">
        <v>27</v>
      </c>
      <c r="B34" s="144"/>
      <c r="C34" s="144"/>
      <c r="D34" s="144"/>
      <c r="E34" s="144"/>
      <c r="F34" s="144"/>
      <c r="G34" s="144"/>
      <c r="H34" s="144"/>
      <c r="I34" s="144"/>
      <c r="J34" s="144"/>
    </row>
    <row r="35" spans="1:12" ht="18" x14ac:dyDescent="0.25">
      <c r="A35" s="42"/>
      <c r="B35" s="43"/>
      <c r="C35" s="43"/>
      <c r="D35" s="43"/>
      <c r="E35" s="43"/>
      <c r="F35" s="43"/>
      <c r="G35" s="43"/>
      <c r="H35" s="44"/>
      <c r="I35" s="44"/>
      <c r="J35" s="44"/>
    </row>
    <row r="36" spans="1:12" ht="25.5" x14ac:dyDescent="0.25">
      <c r="A36" s="65"/>
      <c r="B36" s="64"/>
      <c r="C36" s="148" t="s">
        <v>74</v>
      </c>
      <c r="D36" s="149"/>
      <c r="E36" s="45"/>
      <c r="F36" s="3" t="s">
        <v>133</v>
      </c>
      <c r="G36" s="3" t="s">
        <v>73</v>
      </c>
      <c r="H36" s="3" t="s">
        <v>120</v>
      </c>
      <c r="I36" s="3" t="s">
        <v>121</v>
      </c>
      <c r="J36" s="3" t="s">
        <v>122</v>
      </c>
    </row>
    <row r="37" spans="1:12" ht="12.75" customHeight="1" x14ac:dyDescent="0.25">
      <c r="A37" s="65"/>
      <c r="B37" s="99"/>
      <c r="C37" s="151">
        <v>1</v>
      </c>
      <c r="D37" s="151"/>
      <c r="E37" s="101"/>
      <c r="F37" s="100">
        <v>2</v>
      </c>
      <c r="G37" s="100">
        <v>3</v>
      </c>
      <c r="H37" s="100">
        <v>4</v>
      </c>
      <c r="I37" s="100">
        <v>5</v>
      </c>
      <c r="J37" s="97">
        <v>6</v>
      </c>
    </row>
    <row r="38" spans="1:12" x14ac:dyDescent="0.25">
      <c r="A38" s="138" t="s">
        <v>31</v>
      </c>
      <c r="B38" s="139"/>
      <c r="C38" s="139"/>
      <c r="D38" s="139"/>
      <c r="E38" s="140"/>
      <c r="F38" s="72">
        <v>0</v>
      </c>
      <c r="G38" s="72">
        <v>0</v>
      </c>
      <c r="H38" s="72">
        <f>G41</f>
        <v>0</v>
      </c>
      <c r="I38" s="72">
        <f>H41</f>
        <v>0</v>
      </c>
      <c r="J38" s="73">
        <f>I41</f>
        <v>0</v>
      </c>
    </row>
    <row r="39" spans="1:12" ht="28.5" customHeight="1" x14ac:dyDescent="0.25">
      <c r="A39" s="138" t="s">
        <v>34</v>
      </c>
      <c r="B39" s="139"/>
      <c r="C39" s="139"/>
      <c r="D39" s="139"/>
      <c r="E39" s="140"/>
      <c r="F39" s="72">
        <v>0</v>
      </c>
      <c r="G39" s="72">
        <v>0</v>
      </c>
      <c r="H39" s="72">
        <v>0</v>
      </c>
      <c r="I39" s="72">
        <v>0</v>
      </c>
      <c r="J39" s="73">
        <v>0</v>
      </c>
      <c r="L39" s="66"/>
    </row>
    <row r="40" spans="1:12" ht="27" customHeight="1" x14ac:dyDescent="0.25">
      <c r="A40" s="138" t="s">
        <v>110</v>
      </c>
      <c r="B40" s="145"/>
      <c r="C40" s="145"/>
      <c r="D40" s="145"/>
      <c r="E40" s="146"/>
      <c r="F40" s="72">
        <v>0</v>
      </c>
      <c r="G40" s="72">
        <v>0</v>
      </c>
      <c r="H40" s="72">
        <v>0</v>
      </c>
      <c r="I40" s="72">
        <v>0</v>
      </c>
      <c r="J40" s="73">
        <v>0</v>
      </c>
    </row>
    <row r="41" spans="1:12" ht="15" customHeight="1" x14ac:dyDescent="0.25">
      <c r="A41" s="134" t="s">
        <v>32</v>
      </c>
      <c r="B41" s="135"/>
      <c r="C41" s="135"/>
      <c r="D41" s="135"/>
      <c r="E41" s="135"/>
      <c r="F41" s="76">
        <f>F38-F39+F40</f>
        <v>0</v>
      </c>
      <c r="G41" s="76">
        <f t="shared" ref="G41:J41" si="7">G38-G39+G40</f>
        <v>0</v>
      </c>
      <c r="H41" s="76">
        <f t="shared" si="7"/>
        <v>0</v>
      </c>
      <c r="I41" s="76">
        <f t="shared" si="7"/>
        <v>0</v>
      </c>
      <c r="J41" s="77">
        <f t="shared" si="7"/>
        <v>0</v>
      </c>
    </row>
    <row r="42" spans="1:12" ht="17.25" customHeight="1" x14ac:dyDescent="0.25"/>
    <row r="43" spans="1:12" x14ac:dyDescent="0.25">
      <c r="A43" s="132"/>
      <c r="B43" s="133"/>
      <c r="C43" s="133"/>
      <c r="D43" s="133"/>
      <c r="E43" s="133"/>
      <c r="F43" s="133"/>
      <c r="G43" s="133"/>
      <c r="H43" s="133"/>
      <c r="I43" s="133"/>
      <c r="J43" s="133"/>
    </row>
    <row r="44" spans="1:12" ht="9" customHeight="1" x14ac:dyDescent="0.25"/>
  </sheetData>
  <mergeCells count="32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C7:D7"/>
    <mergeCell ref="C8:D8"/>
    <mergeCell ref="C19:D19"/>
    <mergeCell ref="C20:D20"/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C28:D28"/>
    <mergeCell ref="C36:D36"/>
    <mergeCell ref="C29:D29"/>
    <mergeCell ref="C37:D37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3"/>
  <sheetViews>
    <sheetView topLeftCell="A88" workbookViewId="0">
      <selection activeCell="E104" sqref="E104"/>
    </sheetView>
  </sheetViews>
  <sheetFormatPr defaultRowHeight="15" x14ac:dyDescent="0.25"/>
  <cols>
    <col min="1" max="1" width="8" customWidth="1"/>
    <col min="2" max="2" width="34.140625" customWidth="1"/>
    <col min="3" max="7" width="20.140625" customWidth="1"/>
  </cols>
  <sheetData>
    <row r="1" spans="1:7" ht="15.75" customHeight="1" x14ac:dyDescent="0.25">
      <c r="A1" s="136" t="s">
        <v>11</v>
      </c>
      <c r="B1" s="136"/>
      <c r="C1" s="136"/>
      <c r="D1" s="136"/>
      <c r="E1" s="136"/>
      <c r="F1" s="136"/>
      <c r="G1" s="136"/>
    </row>
    <row r="2" spans="1:7" ht="6.75" customHeight="1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136" t="s">
        <v>3</v>
      </c>
      <c r="B3" s="136"/>
      <c r="C3" s="136"/>
      <c r="D3" s="136"/>
      <c r="E3" s="136"/>
      <c r="F3" s="136"/>
      <c r="G3" s="136"/>
    </row>
    <row r="4" spans="1:7" ht="6.75" customHeight="1" x14ac:dyDescent="0.25">
      <c r="A4" s="4"/>
      <c r="B4" s="4"/>
      <c r="C4" s="4"/>
      <c r="D4" s="4"/>
      <c r="E4" s="4"/>
      <c r="F4" s="5"/>
      <c r="G4" s="5"/>
    </row>
    <row r="5" spans="1:7" ht="15.75" customHeight="1" x14ac:dyDescent="0.25">
      <c r="A5" s="136" t="s">
        <v>75</v>
      </c>
      <c r="B5" s="136"/>
      <c r="C5" s="136"/>
      <c r="D5" s="136"/>
      <c r="E5" s="136"/>
      <c r="F5" s="136"/>
      <c r="G5" s="136"/>
    </row>
    <row r="6" spans="1:7" ht="8.25" customHeight="1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8" t="s">
        <v>76</v>
      </c>
      <c r="B7" s="17" t="s">
        <v>74</v>
      </c>
      <c r="C7" s="18" t="s">
        <v>77</v>
      </c>
      <c r="D7" s="18" t="s">
        <v>126</v>
      </c>
      <c r="E7" s="18" t="s">
        <v>113</v>
      </c>
      <c r="F7" s="18" t="s">
        <v>123</v>
      </c>
      <c r="G7" s="18" t="s">
        <v>122</v>
      </c>
    </row>
    <row r="8" spans="1:7" ht="12.75" customHeight="1" x14ac:dyDescent="0.25">
      <c r="A8" s="106">
        <v>1</v>
      </c>
      <c r="B8" s="107">
        <v>2</v>
      </c>
      <c r="C8" s="107">
        <v>3</v>
      </c>
      <c r="D8" s="106">
        <v>4</v>
      </c>
      <c r="E8" s="106">
        <v>5</v>
      </c>
      <c r="F8" s="106">
        <v>6</v>
      </c>
      <c r="G8" s="106">
        <v>7</v>
      </c>
    </row>
    <row r="9" spans="1:7" s="54" customFormat="1" x14ac:dyDescent="0.25">
      <c r="A9" s="52"/>
      <c r="B9" s="53" t="s">
        <v>80</v>
      </c>
      <c r="C9" s="78">
        <f>SUM(C10)</f>
        <v>1834324.35</v>
      </c>
      <c r="D9" s="79">
        <f>D10</f>
        <v>2186548.35</v>
      </c>
      <c r="E9" s="79">
        <f>SUM(E10)</f>
        <v>1919322</v>
      </c>
      <c r="F9" s="79">
        <f>SUM(F10)</f>
        <v>1911317</v>
      </c>
      <c r="G9" s="79">
        <f>SUM(G10)</f>
        <v>1911317</v>
      </c>
    </row>
    <row r="10" spans="1:7" s="60" customFormat="1" ht="15.75" customHeight="1" x14ac:dyDescent="0.25">
      <c r="A10" s="11">
        <v>6</v>
      </c>
      <c r="B10" s="11" t="s">
        <v>4</v>
      </c>
      <c r="C10" s="80">
        <f>SUM(C11:C15)</f>
        <v>1834324.35</v>
      </c>
      <c r="D10" s="81">
        <f>SUM(D11:D15)</f>
        <v>2186548.35</v>
      </c>
      <c r="E10" s="81">
        <f>SUM(E11:E15)</f>
        <v>1919322</v>
      </c>
      <c r="F10" s="81">
        <f>SUM(F11:F15)</f>
        <v>1911317</v>
      </c>
      <c r="G10" s="81">
        <f>SUM(G11:G15)</f>
        <v>1911317</v>
      </c>
    </row>
    <row r="11" spans="1:7" ht="25.5" x14ac:dyDescent="0.25">
      <c r="A11" s="102">
        <v>63</v>
      </c>
      <c r="B11" s="15" t="s">
        <v>17</v>
      </c>
      <c r="C11" s="82">
        <v>6480</v>
      </c>
      <c r="D11" s="83">
        <v>6480</v>
      </c>
      <c r="E11" s="83">
        <v>2160</v>
      </c>
      <c r="F11" s="83">
        <v>2160</v>
      </c>
      <c r="G11" s="83">
        <v>2160</v>
      </c>
    </row>
    <row r="12" spans="1:7" x14ac:dyDescent="0.25">
      <c r="A12" s="102">
        <v>64</v>
      </c>
      <c r="B12" s="15" t="s">
        <v>35</v>
      </c>
      <c r="C12" s="82">
        <v>38.659999999999997</v>
      </c>
      <c r="D12" s="83">
        <v>25</v>
      </c>
      <c r="E12" s="83">
        <v>5</v>
      </c>
      <c r="F12" s="83"/>
      <c r="G12" s="83"/>
    </row>
    <row r="13" spans="1:7" ht="38.25" x14ac:dyDescent="0.25">
      <c r="A13" s="102">
        <v>65</v>
      </c>
      <c r="B13" s="15" t="s">
        <v>36</v>
      </c>
      <c r="C13" s="82">
        <v>932303.19</v>
      </c>
      <c r="D13" s="83">
        <v>974895.15</v>
      </c>
      <c r="E13" s="83">
        <v>973000</v>
      </c>
      <c r="F13" s="83">
        <v>1028000</v>
      </c>
      <c r="G13" s="83">
        <v>1028000</v>
      </c>
    </row>
    <row r="14" spans="1:7" ht="38.25" x14ac:dyDescent="0.25">
      <c r="A14" s="102">
        <v>66</v>
      </c>
      <c r="B14" s="15" t="s">
        <v>37</v>
      </c>
      <c r="C14" s="82">
        <v>6381.5</v>
      </c>
      <c r="D14" s="83">
        <v>4995.2</v>
      </c>
      <c r="E14" s="83">
        <v>5000</v>
      </c>
      <c r="F14" s="83">
        <v>5000</v>
      </c>
      <c r="G14" s="83">
        <v>5000</v>
      </c>
    </row>
    <row r="15" spans="1:7" ht="25.5" x14ac:dyDescent="0.25">
      <c r="A15" s="103">
        <v>67</v>
      </c>
      <c r="B15" s="15" t="s">
        <v>18</v>
      </c>
      <c r="C15" s="82">
        <v>889121</v>
      </c>
      <c r="D15" s="83">
        <v>1200153</v>
      </c>
      <c r="E15" s="83">
        <v>939157</v>
      </c>
      <c r="F15" s="83">
        <v>876157</v>
      </c>
      <c r="G15" s="83">
        <v>876157</v>
      </c>
    </row>
    <row r="17" spans="1:7" ht="25.5" x14ac:dyDescent="0.25">
      <c r="A17" s="18" t="s">
        <v>76</v>
      </c>
      <c r="B17" s="17" t="s">
        <v>74</v>
      </c>
      <c r="C17" s="18" t="s">
        <v>78</v>
      </c>
      <c r="D17" s="18" t="s">
        <v>127</v>
      </c>
      <c r="E17" s="18" t="s">
        <v>113</v>
      </c>
      <c r="F17" s="18" t="s">
        <v>123</v>
      </c>
      <c r="G17" s="18" t="s">
        <v>122</v>
      </c>
    </row>
    <row r="18" spans="1:7" ht="12.75" customHeight="1" x14ac:dyDescent="0.25">
      <c r="A18" s="106">
        <v>1</v>
      </c>
      <c r="B18" s="107">
        <v>2</v>
      </c>
      <c r="C18" s="107">
        <v>3</v>
      </c>
      <c r="D18" s="106">
        <v>4</v>
      </c>
      <c r="E18" s="106">
        <v>5</v>
      </c>
      <c r="F18" s="106">
        <v>6</v>
      </c>
      <c r="G18" s="106">
        <v>7</v>
      </c>
    </row>
    <row r="19" spans="1:7" s="54" customFormat="1" x14ac:dyDescent="0.25">
      <c r="A19" s="52"/>
      <c r="B19" s="53" t="s">
        <v>81</v>
      </c>
      <c r="C19" s="78">
        <f>C20+C26</f>
        <v>1857132.7500000002</v>
      </c>
      <c r="D19" s="79">
        <f>SUM(D20+D26)</f>
        <v>2175100.66</v>
      </c>
      <c r="E19" s="79">
        <f>E20+E26</f>
        <v>1944322</v>
      </c>
      <c r="F19" s="79">
        <f>F20+F26</f>
        <v>1911317</v>
      </c>
      <c r="G19" s="79">
        <f>G20+G26</f>
        <v>1911317</v>
      </c>
    </row>
    <row r="20" spans="1:7" s="60" customFormat="1" ht="15.75" customHeight="1" x14ac:dyDescent="0.25">
      <c r="A20" s="11">
        <v>3</v>
      </c>
      <c r="B20" s="11" t="s">
        <v>5</v>
      </c>
      <c r="C20" s="80">
        <f>C21+C22+C23+C24</f>
        <v>1799685.3000000003</v>
      </c>
      <c r="D20" s="81">
        <f>SUM(D21:D24)</f>
        <v>2105611.08</v>
      </c>
      <c r="E20" s="81">
        <f>SUM(E21:E24)</f>
        <v>1923132</v>
      </c>
      <c r="F20" s="81">
        <f>SUM(F21:F24)</f>
        <v>1890127</v>
      </c>
      <c r="G20" s="81">
        <f>SUM(G21:G24)</f>
        <v>1890127</v>
      </c>
    </row>
    <row r="21" spans="1:7" ht="15.75" customHeight="1" x14ac:dyDescent="0.25">
      <c r="A21" s="102">
        <v>31</v>
      </c>
      <c r="B21" s="15" t="s">
        <v>6</v>
      </c>
      <c r="C21" s="82">
        <v>1273428.31</v>
      </c>
      <c r="D21" s="83">
        <v>1578949.7</v>
      </c>
      <c r="E21" s="83">
        <v>1388000</v>
      </c>
      <c r="F21" s="83">
        <v>1388000</v>
      </c>
      <c r="G21" s="83">
        <v>1391000</v>
      </c>
    </row>
    <row r="22" spans="1:7" x14ac:dyDescent="0.25">
      <c r="A22" s="103">
        <v>32</v>
      </c>
      <c r="B22" s="12" t="s">
        <v>12</v>
      </c>
      <c r="C22" s="82">
        <v>521343.35</v>
      </c>
      <c r="D22" s="83">
        <v>521636.38</v>
      </c>
      <c r="E22" s="83">
        <v>530377</v>
      </c>
      <c r="F22" s="83">
        <v>497627</v>
      </c>
      <c r="G22" s="83">
        <v>494627</v>
      </c>
    </row>
    <row r="23" spans="1:7" x14ac:dyDescent="0.25">
      <c r="A23" s="103">
        <v>34</v>
      </c>
      <c r="B23" s="12" t="s">
        <v>38</v>
      </c>
      <c r="C23" s="82">
        <v>567.05999999999995</v>
      </c>
      <c r="D23" s="83">
        <v>560</v>
      </c>
      <c r="E23" s="83">
        <v>255</v>
      </c>
      <c r="F23" s="83"/>
      <c r="G23" s="83"/>
    </row>
    <row r="24" spans="1:7" ht="25.5" x14ac:dyDescent="0.25">
      <c r="A24" s="103">
        <v>37</v>
      </c>
      <c r="B24" s="55" t="s">
        <v>39</v>
      </c>
      <c r="C24" s="82">
        <v>4346.58</v>
      </c>
      <c r="D24" s="83">
        <v>4465</v>
      </c>
      <c r="E24" s="83">
        <v>4500</v>
      </c>
      <c r="F24" s="83">
        <v>4500</v>
      </c>
      <c r="G24" s="83">
        <v>4500</v>
      </c>
    </row>
    <row r="25" spans="1:7" x14ac:dyDescent="0.25">
      <c r="A25" s="103"/>
      <c r="B25" s="55"/>
      <c r="C25" s="82"/>
      <c r="D25" s="83"/>
      <c r="E25" s="83"/>
      <c r="F25" s="83"/>
      <c r="G25" s="83"/>
    </row>
    <row r="26" spans="1:7" s="60" customFormat="1" ht="25.5" x14ac:dyDescent="0.25">
      <c r="A26" s="14">
        <v>4</v>
      </c>
      <c r="B26" s="22" t="s">
        <v>7</v>
      </c>
      <c r="C26" s="80">
        <f>C27</f>
        <v>57447.45</v>
      </c>
      <c r="D26" s="81">
        <f>D27+D28</f>
        <v>69489.58</v>
      </c>
      <c r="E26" s="81">
        <f>SUM(E27:E28)</f>
        <v>21190</v>
      </c>
      <c r="F26" s="81">
        <f>SUM(F27:F28)</f>
        <v>21190</v>
      </c>
      <c r="G26" s="81">
        <f>SUM(G27:G28)</f>
        <v>21190</v>
      </c>
    </row>
    <row r="27" spans="1:7" ht="25.5" x14ac:dyDescent="0.25">
      <c r="A27" s="105">
        <v>42</v>
      </c>
      <c r="B27" s="23" t="s">
        <v>19</v>
      </c>
      <c r="C27" s="82">
        <v>57447.45</v>
      </c>
      <c r="D27" s="83">
        <v>69489.58</v>
      </c>
      <c r="E27" s="83">
        <v>21190</v>
      </c>
      <c r="F27" s="83">
        <v>21190</v>
      </c>
      <c r="G27" s="83">
        <v>21190</v>
      </c>
    </row>
    <row r="28" spans="1:7" ht="25.5" x14ac:dyDescent="0.25">
      <c r="A28" s="102">
        <v>45</v>
      </c>
      <c r="B28" s="23" t="s">
        <v>40</v>
      </c>
      <c r="C28" s="82">
        <v>0</v>
      </c>
      <c r="D28" s="83">
        <v>0</v>
      </c>
      <c r="E28" s="83">
        <v>0</v>
      </c>
      <c r="F28" s="83">
        <v>0</v>
      </c>
      <c r="G28" s="84">
        <v>0</v>
      </c>
    </row>
    <row r="29" spans="1:7" x14ac:dyDescent="0.25">
      <c r="A29" s="110"/>
      <c r="B29" s="111"/>
      <c r="C29" s="112"/>
      <c r="D29" s="112"/>
      <c r="E29" s="112"/>
      <c r="F29" s="112"/>
      <c r="G29" s="113"/>
    </row>
    <row r="30" spans="1:7" x14ac:dyDescent="0.25">
      <c r="A30" s="110"/>
      <c r="B30" s="111"/>
      <c r="C30" s="112"/>
      <c r="D30" s="112"/>
      <c r="E30" s="112"/>
      <c r="F30" s="112"/>
      <c r="G30" s="113"/>
    </row>
    <row r="31" spans="1:7" x14ac:dyDescent="0.25">
      <c r="A31" s="110"/>
      <c r="B31" s="111"/>
      <c r="C31" s="112"/>
      <c r="D31" s="112"/>
      <c r="E31" s="112"/>
      <c r="F31" s="112"/>
      <c r="G31" s="113"/>
    </row>
    <row r="33" spans="1:7" ht="15.75" x14ac:dyDescent="0.25">
      <c r="B33" s="136" t="s">
        <v>79</v>
      </c>
      <c r="C33" s="136"/>
      <c r="D33" s="136"/>
      <c r="E33" s="136"/>
      <c r="F33" s="136"/>
      <c r="G33" s="136"/>
    </row>
    <row r="34" spans="1:7" ht="18" x14ac:dyDescent="0.25">
      <c r="B34" s="4"/>
      <c r="C34" s="4"/>
      <c r="D34" s="4"/>
      <c r="E34" s="4"/>
      <c r="F34" s="5"/>
      <c r="G34" s="5"/>
    </row>
    <row r="35" spans="1:7" ht="25.5" x14ac:dyDescent="0.25">
      <c r="A35" s="18" t="s">
        <v>76</v>
      </c>
      <c r="B35" s="17" t="s">
        <v>74</v>
      </c>
      <c r="C35" s="18" t="s">
        <v>78</v>
      </c>
      <c r="D35" s="18" t="s">
        <v>128</v>
      </c>
      <c r="E35" s="18" t="s">
        <v>113</v>
      </c>
      <c r="F35" s="18" t="s">
        <v>124</v>
      </c>
      <c r="G35" s="18" t="s">
        <v>122</v>
      </c>
    </row>
    <row r="36" spans="1:7" ht="12.75" customHeight="1" x14ac:dyDescent="0.25">
      <c r="A36" s="106">
        <v>1</v>
      </c>
      <c r="B36" s="107">
        <v>2</v>
      </c>
      <c r="C36" s="107">
        <v>3</v>
      </c>
      <c r="D36" s="106">
        <v>4</v>
      </c>
      <c r="E36" s="106">
        <v>5</v>
      </c>
      <c r="F36" s="106">
        <v>6</v>
      </c>
      <c r="G36" s="106">
        <v>7</v>
      </c>
    </row>
    <row r="37" spans="1:7" x14ac:dyDescent="0.25">
      <c r="A37" s="52"/>
      <c r="B37" s="56" t="s">
        <v>82</v>
      </c>
      <c r="C37" s="78">
        <f>SUM(C38+C42+C45+C50+C54+C57)</f>
        <v>1786101.35</v>
      </c>
      <c r="D37" s="79">
        <f>SUM(D38+D42+D45+D50+D54+D57)</f>
        <v>2186548.3499999996</v>
      </c>
      <c r="E37" s="79">
        <f>SUM(E38+E42+E45+E50+E57)</f>
        <v>1919322</v>
      </c>
      <c r="F37" s="79">
        <f>F38+F42+F45+F50+F54+F57</f>
        <v>1911317</v>
      </c>
      <c r="G37" s="79">
        <f>G38+G42+G45+G50+G54+G57</f>
        <v>1911317</v>
      </c>
    </row>
    <row r="38" spans="1:7" x14ac:dyDescent="0.25">
      <c r="A38" s="11">
        <v>1</v>
      </c>
      <c r="B38" s="59" t="s">
        <v>83</v>
      </c>
      <c r="C38" s="85">
        <f>SUM(C39+C40)</f>
        <v>402965</v>
      </c>
      <c r="D38" s="85">
        <f>D39+D40</f>
        <v>623996</v>
      </c>
      <c r="E38" s="85">
        <f>SUM(E39:E40)</f>
        <v>463000</v>
      </c>
      <c r="F38" s="85">
        <f>SUM(F39:F40)</f>
        <v>400000</v>
      </c>
      <c r="G38" s="85">
        <f>SUM(G39:G40)</f>
        <v>400000</v>
      </c>
    </row>
    <row r="39" spans="1:7" x14ac:dyDescent="0.25">
      <c r="A39" s="102">
        <v>11</v>
      </c>
      <c r="B39" s="13" t="s">
        <v>83</v>
      </c>
      <c r="C39" s="83">
        <v>402965</v>
      </c>
      <c r="D39" s="83">
        <v>623996</v>
      </c>
      <c r="E39" s="83">
        <v>463000</v>
      </c>
      <c r="F39" s="83">
        <v>400000</v>
      </c>
      <c r="G39" s="83">
        <v>400000</v>
      </c>
    </row>
    <row r="40" spans="1:7" ht="25.5" x14ac:dyDescent="0.25">
      <c r="A40" s="102">
        <v>18</v>
      </c>
      <c r="B40" s="16" t="s">
        <v>60</v>
      </c>
      <c r="C40" s="82">
        <v>0</v>
      </c>
      <c r="D40" s="83">
        <v>0</v>
      </c>
      <c r="E40" s="83">
        <v>0</v>
      </c>
      <c r="F40" s="83">
        <v>0</v>
      </c>
      <c r="G40" s="83">
        <v>0</v>
      </c>
    </row>
    <row r="41" spans="1:7" x14ac:dyDescent="0.25">
      <c r="A41" s="102"/>
      <c r="B41" s="16"/>
      <c r="C41" s="82"/>
      <c r="D41" s="83"/>
      <c r="E41" s="83"/>
      <c r="F41" s="83"/>
      <c r="G41" s="83"/>
    </row>
    <row r="42" spans="1:7" x14ac:dyDescent="0.25">
      <c r="A42" s="11">
        <v>3</v>
      </c>
      <c r="B42" s="58" t="s">
        <v>84</v>
      </c>
      <c r="C42" s="80">
        <f>C43</f>
        <v>4500.16</v>
      </c>
      <c r="D42" s="81">
        <f>D43</f>
        <v>5020.2</v>
      </c>
      <c r="E42" s="81">
        <f>E43</f>
        <v>5005</v>
      </c>
      <c r="F42" s="81">
        <f>F43</f>
        <v>5000</v>
      </c>
      <c r="G42" s="81">
        <f>G43</f>
        <v>5000</v>
      </c>
    </row>
    <row r="43" spans="1:7" x14ac:dyDescent="0.25">
      <c r="A43" s="102">
        <v>32</v>
      </c>
      <c r="B43" s="16" t="s">
        <v>44</v>
      </c>
      <c r="C43" s="82">
        <v>4500.16</v>
      </c>
      <c r="D43" s="83">
        <v>5020.2</v>
      </c>
      <c r="E43" s="83">
        <v>5005</v>
      </c>
      <c r="F43" s="83">
        <v>5000</v>
      </c>
      <c r="G43" s="83">
        <v>5000</v>
      </c>
    </row>
    <row r="44" spans="1:7" x14ac:dyDescent="0.25">
      <c r="A44" s="102"/>
      <c r="B44" s="57"/>
      <c r="C44" s="82"/>
      <c r="D44" s="83"/>
      <c r="E44" s="83"/>
      <c r="F44" s="83"/>
      <c r="G44" s="83"/>
    </row>
    <row r="45" spans="1:7" x14ac:dyDescent="0.25">
      <c r="A45" s="115">
        <v>4</v>
      </c>
      <c r="B45" s="11" t="s">
        <v>88</v>
      </c>
      <c r="C45" s="80">
        <f>C46+C47</f>
        <v>1366718.83</v>
      </c>
      <c r="D45" s="81">
        <f>D46+D47+D48</f>
        <v>1548552.15</v>
      </c>
      <c r="E45" s="81">
        <f>SUM(E46+E47)</f>
        <v>1446157</v>
      </c>
      <c r="F45" s="81">
        <f>F46+F47</f>
        <v>1501157</v>
      </c>
      <c r="G45" s="81">
        <f>G46+G47</f>
        <v>1501157</v>
      </c>
    </row>
    <row r="46" spans="1:7" ht="25.5" x14ac:dyDescent="0.25">
      <c r="A46" s="102">
        <v>43</v>
      </c>
      <c r="B46" s="16" t="s">
        <v>46</v>
      </c>
      <c r="C46" s="82">
        <v>930562.83</v>
      </c>
      <c r="D46" s="83">
        <v>972395.15</v>
      </c>
      <c r="E46" s="83">
        <v>970000</v>
      </c>
      <c r="F46" s="83">
        <v>1025000</v>
      </c>
      <c r="G46" s="83">
        <v>1025000</v>
      </c>
    </row>
    <row r="47" spans="1:7" x14ac:dyDescent="0.25">
      <c r="A47" s="102">
        <v>44</v>
      </c>
      <c r="B47" s="16" t="s">
        <v>48</v>
      </c>
      <c r="C47" s="82">
        <v>436156</v>
      </c>
      <c r="D47" s="83">
        <v>476157</v>
      </c>
      <c r="E47" s="83">
        <v>476157</v>
      </c>
      <c r="F47" s="83">
        <v>476157</v>
      </c>
      <c r="G47" s="83">
        <v>476157</v>
      </c>
    </row>
    <row r="48" spans="1:7" ht="25.5" x14ac:dyDescent="0.25">
      <c r="A48" s="102">
        <v>48</v>
      </c>
      <c r="B48" s="16" t="s">
        <v>86</v>
      </c>
      <c r="C48" s="82">
        <v>50000</v>
      </c>
      <c r="D48" s="83">
        <v>100000</v>
      </c>
      <c r="E48" s="83">
        <v>0</v>
      </c>
      <c r="F48" s="83">
        <v>0</v>
      </c>
      <c r="G48" s="83">
        <v>0</v>
      </c>
    </row>
    <row r="49" spans="1:8" x14ac:dyDescent="0.25">
      <c r="A49" s="102"/>
      <c r="B49" s="57"/>
      <c r="C49" s="82"/>
      <c r="D49" s="83"/>
      <c r="E49" s="83"/>
      <c r="F49" s="83"/>
      <c r="G49" s="83"/>
    </row>
    <row r="50" spans="1:8" x14ac:dyDescent="0.25">
      <c r="A50" s="11">
        <v>5</v>
      </c>
      <c r="B50" s="35" t="s">
        <v>90</v>
      </c>
      <c r="C50" s="80">
        <f>C52</f>
        <v>6480</v>
      </c>
      <c r="D50" s="81">
        <f>D52</f>
        <v>6480</v>
      </c>
      <c r="E50" s="81">
        <f>E51</f>
        <v>2160</v>
      </c>
      <c r="F50" s="81">
        <f>F51</f>
        <v>2160</v>
      </c>
      <c r="G50" s="86">
        <f>G51</f>
        <v>2160</v>
      </c>
    </row>
    <row r="51" spans="1:8" x14ac:dyDescent="0.25">
      <c r="A51" s="127" t="s">
        <v>106</v>
      </c>
      <c r="B51" s="128" t="s">
        <v>107</v>
      </c>
      <c r="C51" s="80"/>
      <c r="D51" s="81"/>
      <c r="E51" s="83">
        <v>2160</v>
      </c>
      <c r="F51" s="83">
        <v>2160</v>
      </c>
      <c r="G51" s="84">
        <v>2160</v>
      </c>
    </row>
    <row r="52" spans="1:8" x14ac:dyDescent="0.25">
      <c r="A52" s="102">
        <v>52</v>
      </c>
      <c r="B52" s="16" t="s">
        <v>49</v>
      </c>
      <c r="C52" s="82">
        <v>6480</v>
      </c>
      <c r="D52" s="83">
        <v>6480</v>
      </c>
      <c r="E52" s="83"/>
      <c r="F52" s="83"/>
      <c r="G52" s="84"/>
    </row>
    <row r="53" spans="1:8" x14ac:dyDescent="0.25">
      <c r="A53" s="102"/>
      <c r="B53" s="16"/>
      <c r="C53" s="82"/>
      <c r="D53" s="83"/>
      <c r="E53" s="83"/>
      <c r="F53" s="83"/>
      <c r="G53" s="84"/>
    </row>
    <row r="54" spans="1:8" x14ac:dyDescent="0.25">
      <c r="A54" s="11">
        <v>6</v>
      </c>
      <c r="B54" s="58" t="s">
        <v>89</v>
      </c>
      <c r="C54" s="81">
        <f>C55</f>
        <v>1920</v>
      </c>
      <c r="D54" s="81">
        <f>D55</f>
        <v>0</v>
      </c>
      <c r="E54" s="81">
        <v>0</v>
      </c>
      <c r="F54" s="81">
        <v>0</v>
      </c>
      <c r="G54" s="86">
        <v>0</v>
      </c>
    </row>
    <row r="55" spans="1:8" x14ac:dyDescent="0.25">
      <c r="A55" s="102">
        <v>62</v>
      </c>
      <c r="B55" s="16" t="s">
        <v>52</v>
      </c>
      <c r="C55" s="83">
        <v>1920</v>
      </c>
      <c r="D55" s="83">
        <v>0</v>
      </c>
      <c r="E55" s="83">
        <v>0</v>
      </c>
      <c r="F55" s="83">
        <v>0</v>
      </c>
      <c r="G55" s="84">
        <v>0</v>
      </c>
    </row>
    <row r="56" spans="1:8" x14ac:dyDescent="0.25">
      <c r="A56" s="102"/>
      <c r="B56" s="57"/>
      <c r="C56" s="83"/>
      <c r="D56" s="83"/>
      <c r="E56" s="83"/>
      <c r="F56" s="83"/>
      <c r="G56" s="84"/>
    </row>
    <row r="57" spans="1:8" ht="38.25" x14ac:dyDescent="0.25">
      <c r="A57" s="104">
        <v>7</v>
      </c>
      <c r="B57" s="58" t="s">
        <v>91</v>
      </c>
      <c r="C57" s="81">
        <f>C58</f>
        <v>3517.36</v>
      </c>
      <c r="D57" s="81">
        <f>D58</f>
        <v>2500</v>
      </c>
      <c r="E57" s="81">
        <f>E58</f>
        <v>3000</v>
      </c>
      <c r="F57" s="81">
        <f>F58</f>
        <v>3000</v>
      </c>
      <c r="G57" s="86">
        <f>G58</f>
        <v>3000</v>
      </c>
    </row>
    <row r="58" spans="1:8" ht="45" x14ac:dyDescent="0.25">
      <c r="A58" s="102">
        <v>73</v>
      </c>
      <c r="B58" s="116" t="s">
        <v>85</v>
      </c>
      <c r="C58" s="87">
        <v>3517.36</v>
      </c>
      <c r="D58" s="88">
        <v>2500</v>
      </c>
      <c r="E58" s="88">
        <v>3000</v>
      </c>
      <c r="F58" s="88">
        <v>3000</v>
      </c>
      <c r="G58" s="88">
        <v>3000</v>
      </c>
    </row>
    <row r="59" spans="1:8" x14ac:dyDescent="0.25">
      <c r="A59" s="110"/>
      <c r="B59" s="129"/>
      <c r="C59" s="130"/>
      <c r="D59" s="131"/>
      <c r="E59" s="131"/>
      <c r="F59" s="131"/>
      <c r="G59" s="131"/>
    </row>
    <row r="60" spans="1:8" x14ac:dyDescent="0.25">
      <c r="A60" s="110"/>
      <c r="B60" s="129"/>
      <c r="C60" s="130"/>
      <c r="D60" s="131"/>
      <c r="E60" s="131"/>
      <c r="F60" s="131"/>
      <c r="G60" s="131"/>
    </row>
    <row r="61" spans="1:8" x14ac:dyDescent="0.25">
      <c r="A61" s="110"/>
      <c r="B61" s="129"/>
      <c r="C61" s="130"/>
      <c r="D61" s="131"/>
      <c r="E61" s="131"/>
      <c r="F61" s="131"/>
      <c r="G61" s="131"/>
    </row>
    <row r="62" spans="1:8" x14ac:dyDescent="0.25">
      <c r="A62" s="110"/>
      <c r="B62" s="129"/>
      <c r="C62" s="130"/>
      <c r="D62" s="131"/>
      <c r="E62" s="131"/>
      <c r="F62" s="131"/>
      <c r="G62" s="131"/>
    </row>
    <row r="63" spans="1:8" x14ac:dyDescent="0.25">
      <c r="A63" s="161"/>
      <c r="B63" s="161"/>
      <c r="C63" s="161"/>
      <c r="D63" s="161"/>
      <c r="E63" s="161"/>
      <c r="F63" s="161"/>
      <c r="G63" s="161"/>
      <c r="H63" s="161"/>
    </row>
    <row r="64" spans="1:8" x14ac:dyDescent="0.25">
      <c r="A64" s="126"/>
      <c r="B64" s="126"/>
      <c r="C64" s="126"/>
      <c r="D64" s="126"/>
      <c r="E64" s="126"/>
      <c r="F64" s="126"/>
      <c r="G64" s="126"/>
      <c r="H64" s="126"/>
    </row>
    <row r="65" spans="1:7" ht="25.5" x14ac:dyDescent="0.25">
      <c r="A65" s="18" t="s">
        <v>76</v>
      </c>
      <c r="B65" s="17" t="s">
        <v>74</v>
      </c>
      <c r="C65" s="18" t="s">
        <v>78</v>
      </c>
      <c r="D65" s="18" t="s">
        <v>129</v>
      </c>
      <c r="E65" s="18" t="s">
        <v>113</v>
      </c>
      <c r="F65" s="18" t="s">
        <v>119</v>
      </c>
      <c r="G65" s="18" t="s">
        <v>122</v>
      </c>
    </row>
    <row r="66" spans="1:7" ht="12.75" customHeight="1" x14ac:dyDescent="0.25">
      <c r="A66" s="106">
        <v>1</v>
      </c>
      <c r="B66" s="107">
        <v>2</v>
      </c>
      <c r="C66" s="107">
        <v>3</v>
      </c>
      <c r="D66" s="106">
        <v>4</v>
      </c>
      <c r="E66" s="106">
        <v>5</v>
      </c>
      <c r="F66" s="106">
        <v>6</v>
      </c>
      <c r="G66" s="106">
        <v>7</v>
      </c>
    </row>
    <row r="67" spans="1:7" x14ac:dyDescent="0.25">
      <c r="A67" s="52"/>
      <c r="B67" s="35" t="s">
        <v>1</v>
      </c>
      <c r="C67" s="78">
        <f>C68+C72+C75+C80+C84+C87</f>
        <v>1797549.04</v>
      </c>
      <c r="D67" s="79">
        <f>SUM(D68+D72+D75+D80+D84+D87)</f>
        <v>2175100.66</v>
      </c>
      <c r="E67" s="79">
        <f>SUM(E68+E72+E75+E80+E87)</f>
        <v>1944322</v>
      </c>
      <c r="F67" s="79">
        <f>SUM(F68+F72+F75+F80+F87)</f>
        <v>1911317</v>
      </c>
      <c r="G67" s="79">
        <f>SUM(G68+G72+G75+G80+G84+G87)</f>
        <v>1911317</v>
      </c>
    </row>
    <row r="68" spans="1:7" x14ac:dyDescent="0.25">
      <c r="A68" s="11">
        <v>1</v>
      </c>
      <c r="B68" s="22" t="s">
        <v>83</v>
      </c>
      <c r="C68" s="80">
        <f>SUM(C69+C70)</f>
        <v>402965</v>
      </c>
      <c r="D68" s="81">
        <f>SUM(D69+D70)</f>
        <v>623996</v>
      </c>
      <c r="E68" s="81">
        <f>E69+E70</f>
        <v>463000</v>
      </c>
      <c r="F68" s="81">
        <f>F69+F70</f>
        <v>400000</v>
      </c>
      <c r="G68" s="81">
        <f>G69+G70</f>
        <v>400000</v>
      </c>
    </row>
    <row r="69" spans="1:7" x14ac:dyDescent="0.25">
      <c r="A69" s="102">
        <v>11</v>
      </c>
      <c r="B69" s="13" t="s">
        <v>83</v>
      </c>
      <c r="C69" s="82">
        <v>402965</v>
      </c>
      <c r="D69" s="83">
        <v>623996</v>
      </c>
      <c r="E69" s="83">
        <v>463000</v>
      </c>
      <c r="F69" s="83">
        <v>400000</v>
      </c>
      <c r="G69" s="83">
        <v>400000</v>
      </c>
    </row>
    <row r="70" spans="1:7" ht="25.5" x14ac:dyDescent="0.25">
      <c r="A70" s="102">
        <v>18</v>
      </c>
      <c r="B70" s="16" t="s">
        <v>60</v>
      </c>
      <c r="C70" s="82">
        <v>0</v>
      </c>
      <c r="D70" s="83">
        <v>0</v>
      </c>
      <c r="E70" s="83">
        <v>0</v>
      </c>
      <c r="F70" s="83">
        <v>0</v>
      </c>
      <c r="G70" s="83">
        <v>0</v>
      </c>
    </row>
    <row r="71" spans="1:7" x14ac:dyDescent="0.25">
      <c r="A71" s="102"/>
      <c r="B71" s="57"/>
      <c r="C71" s="82"/>
      <c r="D71" s="83"/>
      <c r="E71" s="83"/>
      <c r="F71" s="83"/>
      <c r="G71" s="83"/>
    </row>
    <row r="72" spans="1:7" x14ac:dyDescent="0.25">
      <c r="A72" s="11">
        <v>3</v>
      </c>
      <c r="B72" s="22" t="s">
        <v>87</v>
      </c>
      <c r="C72" s="80">
        <f>C73</f>
        <v>4500.16</v>
      </c>
      <c r="D72" s="81">
        <f>D73</f>
        <v>5020.2</v>
      </c>
      <c r="E72" s="81">
        <f>E73</f>
        <v>5005</v>
      </c>
      <c r="F72" s="81">
        <f>F73</f>
        <v>5000</v>
      </c>
      <c r="G72" s="81">
        <f>G73</f>
        <v>5000</v>
      </c>
    </row>
    <row r="73" spans="1:7" x14ac:dyDescent="0.25">
      <c r="A73" s="102">
        <v>32</v>
      </c>
      <c r="B73" s="13" t="s">
        <v>87</v>
      </c>
      <c r="C73" s="82">
        <v>4500.16</v>
      </c>
      <c r="D73" s="83">
        <v>5020.2</v>
      </c>
      <c r="E73" s="83">
        <v>5005</v>
      </c>
      <c r="F73" s="83">
        <v>5000</v>
      </c>
      <c r="G73" s="84">
        <v>5000</v>
      </c>
    </row>
    <row r="74" spans="1:7" x14ac:dyDescent="0.25">
      <c r="A74" s="102"/>
      <c r="B74" s="13"/>
      <c r="C74" s="82"/>
      <c r="D74" s="83"/>
      <c r="E74" s="83"/>
      <c r="F74" s="83"/>
      <c r="G74" s="84"/>
    </row>
    <row r="75" spans="1:7" x14ac:dyDescent="0.25">
      <c r="A75" s="115">
        <v>4</v>
      </c>
      <c r="B75" s="61" t="s">
        <v>88</v>
      </c>
      <c r="C75" s="89">
        <f>SUM(C76+C77)</f>
        <v>1378166.52</v>
      </c>
      <c r="D75" s="89">
        <f>D76+D77+D78</f>
        <v>1537104.46</v>
      </c>
      <c r="E75" s="89">
        <f>SUM(E76:E78)</f>
        <v>1471157</v>
      </c>
      <c r="F75" s="89">
        <f>F76+F77</f>
        <v>1501157</v>
      </c>
      <c r="G75" s="89">
        <f>G76+G77</f>
        <v>1501157</v>
      </c>
    </row>
    <row r="76" spans="1:7" ht="30" x14ac:dyDescent="0.25">
      <c r="A76" s="102">
        <v>43</v>
      </c>
      <c r="B76" s="117" t="s">
        <v>46</v>
      </c>
      <c r="C76" s="88">
        <v>942010.52</v>
      </c>
      <c r="D76" s="88">
        <v>960947.46</v>
      </c>
      <c r="E76" s="88">
        <v>970000</v>
      </c>
      <c r="F76" s="88">
        <v>1025000</v>
      </c>
      <c r="G76" s="88">
        <v>1025000</v>
      </c>
    </row>
    <row r="77" spans="1:7" x14ac:dyDescent="0.25">
      <c r="A77" s="102">
        <v>44</v>
      </c>
      <c r="B77" s="117" t="s">
        <v>48</v>
      </c>
      <c r="C77" s="88">
        <v>436156</v>
      </c>
      <c r="D77" s="88">
        <v>476157</v>
      </c>
      <c r="E77" s="88">
        <v>476157</v>
      </c>
      <c r="F77" s="88">
        <v>476157</v>
      </c>
      <c r="G77" s="88">
        <v>476157</v>
      </c>
    </row>
    <row r="78" spans="1:7" ht="30" x14ac:dyDescent="0.25">
      <c r="A78" s="102">
        <v>48</v>
      </c>
      <c r="B78" s="117" t="s">
        <v>86</v>
      </c>
      <c r="C78" s="88">
        <v>59583.71</v>
      </c>
      <c r="D78" s="88">
        <v>100000</v>
      </c>
      <c r="E78" s="88">
        <v>25000</v>
      </c>
      <c r="F78" s="88">
        <v>0</v>
      </c>
      <c r="G78" s="88">
        <v>0</v>
      </c>
    </row>
    <row r="79" spans="1:7" x14ac:dyDescent="0.25">
      <c r="A79" s="102"/>
      <c r="B79" s="62"/>
      <c r="C79" s="88"/>
      <c r="D79" s="88"/>
      <c r="E79" s="88"/>
      <c r="F79" s="88"/>
      <c r="G79" s="88"/>
    </row>
    <row r="80" spans="1:7" x14ac:dyDescent="0.25">
      <c r="A80" s="11">
        <v>5</v>
      </c>
      <c r="B80" s="63" t="s">
        <v>90</v>
      </c>
      <c r="C80" s="89">
        <f>C82</f>
        <v>6480</v>
      </c>
      <c r="D80" s="89">
        <f>D82</f>
        <v>6480</v>
      </c>
      <c r="E80" s="89">
        <f>E81</f>
        <v>2160</v>
      </c>
      <c r="F80" s="89">
        <f>F81</f>
        <v>2160</v>
      </c>
      <c r="G80" s="89">
        <f>G81</f>
        <v>2160</v>
      </c>
    </row>
    <row r="81" spans="1:11" x14ac:dyDescent="0.25">
      <c r="A81" s="127" t="s">
        <v>106</v>
      </c>
      <c r="B81" s="119" t="s">
        <v>107</v>
      </c>
      <c r="C81" s="89"/>
      <c r="D81" s="89"/>
      <c r="E81" s="88">
        <v>2160</v>
      </c>
      <c r="F81" s="88">
        <v>2160</v>
      </c>
      <c r="G81" s="88">
        <v>2160</v>
      </c>
    </row>
    <row r="82" spans="1:11" x14ac:dyDescent="0.25">
      <c r="A82" s="102">
        <v>52</v>
      </c>
      <c r="B82" s="117" t="s">
        <v>49</v>
      </c>
      <c r="C82" s="88">
        <v>6480</v>
      </c>
      <c r="D82" s="88">
        <v>6480</v>
      </c>
      <c r="E82" s="88">
        <v>2160</v>
      </c>
      <c r="F82" s="88"/>
      <c r="G82" s="88"/>
    </row>
    <row r="83" spans="1:11" x14ac:dyDescent="0.25">
      <c r="A83" s="102"/>
      <c r="B83" s="62"/>
      <c r="C83" s="88"/>
      <c r="D83" s="88">
        <v>6480</v>
      </c>
      <c r="E83" s="88"/>
      <c r="F83" s="88"/>
      <c r="G83" s="88"/>
    </row>
    <row r="84" spans="1:11" x14ac:dyDescent="0.25">
      <c r="A84" s="11">
        <v>6</v>
      </c>
      <c r="B84" s="63" t="s">
        <v>89</v>
      </c>
      <c r="C84" s="89">
        <f>C85</f>
        <v>1920</v>
      </c>
      <c r="D84" s="89">
        <f>D85</f>
        <v>0</v>
      </c>
      <c r="E84" s="89">
        <v>0</v>
      </c>
      <c r="F84" s="89">
        <v>0</v>
      </c>
      <c r="G84" s="89">
        <v>0</v>
      </c>
    </row>
    <row r="85" spans="1:11" x14ac:dyDescent="0.25">
      <c r="A85" s="102">
        <v>62</v>
      </c>
      <c r="B85" s="117" t="s">
        <v>52</v>
      </c>
      <c r="C85" s="88">
        <v>1920</v>
      </c>
      <c r="D85" s="88">
        <v>0</v>
      </c>
      <c r="E85" s="88">
        <v>0</v>
      </c>
      <c r="F85" s="88">
        <v>0</v>
      </c>
      <c r="G85" s="88">
        <v>0</v>
      </c>
    </row>
    <row r="86" spans="1:11" x14ac:dyDescent="0.25">
      <c r="A86" s="102"/>
      <c r="B86" s="62"/>
      <c r="C86" s="88"/>
      <c r="D86" s="88"/>
      <c r="E86" s="88"/>
      <c r="F86" s="88"/>
      <c r="G86" s="88"/>
    </row>
    <row r="87" spans="1:11" ht="38.25" x14ac:dyDescent="0.25">
      <c r="A87" s="11">
        <v>7</v>
      </c>
      <c r="B87" s="58" t="s">
        <v>91</v>
      </c>
      <c r="C87" s="89">
        <f>C88</f>
        <v>3517.36</v>
      </c>
      <c r="D87" s="89">
        <f>D88</f>
        <v>2500</v>
      </c>
      <c r="E87" s="89">
        <f>E88</f>
        <v>3000</v>
      </c>
      <c r="F87" s="89">
        <f>F88</f>
        <v>3000</v>
      </c>
      <c r="G87" s="89">
        <f>G88</f>
        <v>3000</v>
      </c>
    </row>
    <row r="88" spans="1:11" ht="45" x14ac:dyDescent="0.25">
      <c r="A88" s="102">
        <v>73</v>
      </c>
      <c r="B88" s="116" t="s">
        <v>85</v>
      </c>
      <c r="C88" s="88">
        <v>3517.36</v>
      </c>
      <c r="D88" s="88">
        <v>2500</v>
      </c>
      <c r="E88" s="88">
        <v>3000</v>
      </c>
      <c r="F88" s="88">
        <v>3000</v>
      </c>
      <c r="G88" s="88">
        <v>3000</v>
      </c>
      <c r="K88" s="118"/>
    </row>
    <row r="97" spans="1:7" ht="15.75" x14ac:dyDescent="0.25">
      <c r="B97" s="136" t="s">
        <v>92</v>
      </c>
      <c r="C97" s="160"/>
      <c r="D97" s="160"/>
      <c r="E97" s="160"/>
      <c r="F97" s="160"/>
      <c r="G97" s="160"/>
    </row>
    <row r="98" spans="1:7" ht="18" x14ac:dyDescent="0.25">
      <c r="B98" s="4"/>
      <c r="C98" s="4"/>
      <c r="D98" s="4"/>
      <c r="E98" s="4"/>
      <c r="F98" s="5"/>
      <c r="G98" s="5"/>
    </row>
    <row r="99" spans="1:7" ht="25.5" x14ac:dyDescent="0.25">
      <c r="A99" s="18" t="s">
        <v>76</v>
      </c>
      <c r="B99" s="17" t="s">
        <v>74</v>
      </c>
      <c r="C99" s="18" t="s">
        <v>78</v>
      </c>
      <c r="D99" s="18" t="s">
        <v>130</v>
      </c>
      <c r="E99" s="18" t="s">
        <v>113</v>
      </c>
      <c r="F99" s="18" t="s">
        <v>115</v>
      </c>
      <c r="G99" s="18" t="s">
        <v>125</v>
      </c>
    </row>
    <row r="100" spans="1:7" ht="12.75" customHeight="1" x14ac:dyDescent="0.25">
      <c r="A100" s="106">
        <v>1</v>
      </c>
      <c r="B100" s="107">
        <v>2</v>
      </c>
      <c r="C100" s="107">
        <v>3</v>
      </c>
      <c r="D100" s="106">
        <v>4</v>
      </c>
      <c r="E100" s="106">
        <v>5</v>
      </c>
      <c r="F100" s="106">
        <v>6</v>
      </c>
      <c r="G100" s="106">
        <v>7</v>
      </c>
    </row>
    <row r="101" spans="1:7" x14ac:dyDescent="0.25">
      <c r="A101" s="114"/>
      <c r="B101" s="11" t="s">
        <v>81</v>
      </c>
      <c r="C101" s="80">
        <f>C102</f>
        <v>1857132.75</v>
      </c>
      <c r="D101" s="80">
        <f t="shared" ref="D101:G101" si="0">D102</f>
        <v>2175100.66</v>
      </c>
      <c r="E101" s="80">
        <f t="shared" si="0"/>
        <v>1944322</v>
      </c>
      <c r="F101" s="80">
        <f t="shared" si="0"/>
        <v>1911317</v>
      </c>
      <c r="G101" s="80">
        <f t="shared" si="0"/>
        <v>1911317</v>
      </c>
    </row>
    <row r="102" spans="1:7" x14ac:dyDescent="0.25">
      <c r="A102" s="119">
        <v>10</v>
      </c>
      <c r="B102" s="11" t="s">
        <v>94</v>
      </c>
      <c r="C102" s="80">
        <f>C103</f>
        <v>1857132.75</v>
      </c>
      <c r="D102" s="80">
        <f t="shared" ref="D102:G102" si="1">D103</f>
        <v>2175100.66</v>
      </c>
      <c r="E102" s="80">
        <f t="shared" si="1"/>
        <v>1944322</v>
      </c>
      <c r="F102" s="80">
        <f t="shared" si="1"/>
        <v>1911317</v>
      </c>
      <c r="G102" s="80">
        <f t="shared" si="1"/>
        <v>1911317</v>
      </c>
    </row>
    <row r="103" spans="1:7" x14ac:dyDescent="0.25">
      <c r="A103" s="120">
        <v>102</v>
      </c>
      <c r="B103" s="11" t="s">
        <v>93</v>
      </c>
      <c r="C103" s="80">
        <v>1857132.75</v>
      </c>
      <c r="D103" s="81">
        <v>2175100.66</v>
      </c>
      <c r="E103" s="81">
        <v>1944322</v>
      </c>
      <c r="F103" s="81">
        <v>1911317</v>
      </c>
      <c r="G103" s="81">
        <v>1911317</v>
      </c>
    </row>
  </sheetData>
  <mergeCells count="6">
    <mergeCell ref="B97:G97"/>
    <mergeCell ref="B33:G33"/>
    <mergeCell ref="A63:H63"/>
    <mergeCell ref="A1:G1"/>
    <mergeCell ref="A3:G3"/>
    <mergeCell ref="A5:G5"/>
  </mergeCells>
  <pageMargins left="0.7" right="0.7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1"/>
  <sheetViews>
    <sheetView workbookViewId="0">
      <selection activeCell="I19" sqref="I19"/>
    </sheetView>
  </sheetViews>
  <sheetFormatPr defaultRowHeight="15" x14ac:dyDescent="0.25"/>
  <cols>
    <col min="1" max="1" width="8.42578125" customWidth="1"/>
    <col min="2" max="2" width="25.28515625" customWidth="1"/>
    <col min="3" max="3" width="22.140625" customWidth="1"/>
    <col min="4" max="4" width="22.7109375" customWidth="1"/>
    <col min="5" max="5" width="21.85546875" customWidth="1"/>
    <col min="6" max="6" width="24.42578125" customWidth="1"/>
    <col min="7" max="7" width="24.85546875" customWidth="1"/>
  </cols>
  <sheetData>
    <row r="1" spans="1:7" ht="15.75" customHeight="1" x14ac:dyDescent="0.25">
      <c r="A1" s="136" t="s">
        <v>97</v>
      </c>
      <c r="B1" s="136"/>
      <c r="C1" s="136"/>
      <c r="D1" s="136"/>
      <c r="E1" s="136"/>
      <c r="F1" s="136"/>
      <c r="G1" s="136"/>
    </row>
    <row r="2" spans="1:7" ht="15.75" customHeight="1" x14ac:dyDescent="0.25">
      <c r="A2" s="37"/>
      <c r="B2" s="37"/>
      <c r="C2" s="37"/>
      <c r="D2" s="37"/>
      <c r="E2" s="37"/>
      <c r="F2" s="37"/>
      <c r="G2" s="37"/>
    </row>
    <row r="3" spans="1:7" ht="15.75" customHeight="1" x14ac:dyDescent="0.25">
      <c r="A3" s="37"/>
      <c r="B3" s="37"/>
      <c r="C3" s="37"/>
      <c r="D3" s="136" t="s">
        <v>96</v>
      </c>
      <c r="E3" s="136"/>
      <c r="F3" s="37"/>
      <c r="G3" s="3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36" t="s">
        <v>98</v>
      </c>
      <c r="B5" s="136"/>
      <c r="C5" s="136"/>
      <c r="D5" s="136"/>
      <c r="E5" s="136"/>
      <c r="F5" s="136"/>
      <c r="G5" s="136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8" t="s">
        <v>76</v>
      </c>
      <c r="B7" s="17" t="s">
        <v>20</v>
      </c>
      <c r="C7" s="18" t="s">
        <v>99</v>
      </c>
      <c r="D7" s="18" t="s">
        <v>100</v>
      </c>
      <c r="E7" s="18" t="s">
        <v>134</v>
      </c>
      <c r="F7" s="18" t="s">
        <v>135</v>
      </c>
      <c r="G7" s="18" t="s">
        <v>136</v>
      </c>
    </row>
    <row r="8" spans="1:7" ht="12.75" customHeight="1" x14ac:dyDescent="0.25">
      <c r="A8" s="108">
        <v>1</v>
      </c>
      <c r="B8" s="109">
        <v>2</v>
      </c>
      <c r="C8" s="109">
        <v>3</v>
      </c>
      <c r="D8" s="108">
        <v>4</v>
      </c>
      <c r="E8" s="108">
        <v>5</v>
      </c>
      <c r="F8" s="108">
        <v>6</v>
      </c>
      <c r="G8" s="108">
        <v>7</v>
      </c>
    </row>
    <row r="9" spans="1:7" x14ac:dyDescent="0.25">
      <c r="A9" s="33"/>
      <c r="B9" s="32" t="s">
        <v>103</v>
      </c>
      <c r="C9" s="34"/>
      <c r="D9" s="33"/>
      <c r="E9" s="33"/>
      <c r="F9" s="33"/>
      <c r="G9" s="33"/>
    </row>
    <row r="10" spans="1:7" ht="25.5" x14ac:dyDescent="0.25">
      <c r="A10" s="11">
        <v>8</v>
      </c>
      <c r="B10" s="11" t="s">
        <v>8</v>
      </c>
      <c r="C10" s="8"/>
      <c r="D10" s="9"/>
      <c r="E10" s="9"/>
      <c r="F10" s="9"/>
      <c r="G10" s="9"/>
    </row>
    <row r="11" spans="1:7" x14ac:dyDescent="0.25">
      <c r="A11" s="102">
        <v>84</v>
      </c>
      <c r="B11" s="15" t="s">
        <v>13</v>
      </c>
      <c r="C11" s="8"/>
      <c r="D11" s="9"/>
      <c r="E11" s="9"/>
      <c r="F11" s="9"/>
      <c r="G11" s="9"/>
    </row>
    <row r="12" spans="1:7" x14ac:dyDescent="0.25">
      <c r="A12" s="11"/>
      <c r="B12" s="36"/>
      <c r="C12" s="8"/>
      <c r="D12" s="9"/>
      <c r="E12" s="9"/>
      <c r="F12" s="9"/>
      <c r="G12" s="9"/>
    </row>
    <row r="13" spans="1:7" x14ac:dyDescent="0.25">
      <c r="A13" s="11"/>
      <c r="B13" s="32" t="s">
        <v>104</v>
      </c>
      <c r="C13" s="8"/>
      <c r="D13" s="9"/>
      <c r="E13" s="9"/>
      <c r="F13" s="9"/>
      <c r="G13" s="9"/>
    </row>
    <row r="14" spans="1:7" ht="25.5" x14ac:dyDescent="0.25">
      <c r="A14" s="14">
        <v>5</v>
      </c>
      <c r="B14" s="22" t="s">
        <v>9</v>
      </c>
      <c r="C14" s="8"/>
      <c r="D14" s="9"/>
      <c r="E14" s="9"/>
      <c r="F14" s="9"/>
      <c r="G14" s="9"/>
    </row>
    <row r="15" spans="1:7" ht="25.5" x14ac:dyDescent="0.25">
      <c r="A15" s="102">
        <v>54</v>
      </c>
      <c r="B15" s="23" t="s">
        <v>14</v>
      </c>
      <c r="C15" s="8"/>
      <c r="D15" s="9"/>
      <c r="E15" s="9"/>
      <c r="F15" s="9"/>
      <c r="G15" s="10"/>
    </row>
    <row r="18" spans="1:7" ht="15.75" x14ac:dyDescent="0.25">
      <c r="B18" s="136" t="s">
        <v>95</v>
      </c>
      <c r="C18" s="136"/>
      <c r="D18" s="136"/>
      <c r="E18" s="136"/>
      <c r="F18" s="136"/>
      <c r="G18" s="136"/>
    </row>
    <row r="19" spans="1:7" ht="18" x14ac:dyDescent="0.25">
      <c r="B19" s="4"/>
      <c r="C19" s="4"/>
      <c r="D19" s="4"/>
      <c r="E19" s="4"/>
      <c r="F19" s="5"/>
      <c r="G19" s="5"/>
    </row>
    <row r="20" spans="1:7" ht="25.5" x14ac:dyDescent="0.25">
      <c r="A20" s="18" t="s">
        <v>76</v>
      </c>
      <c r="B20" s="17" t="s">
        <v>20</v>
      </c>
      <c r="C20" s="18" t="s">
        <v>101</v>
      </c>
      <c r="D20" s="18" t="s">
        <v>100</v>
      </c>
      <c r="E20" s="18" t="s">
        <v>137</v>
      </c>
      <c r="F20" s="18" t="s">
        <v>138</v>
      </c>
      <c r="G20" s="18" t="s">
        <v>139</v>
      </c>
    </row>
    <row r="21" spans="1:7" ht="12.75" customHeight="1" x14ac:dyDescent="0.25">
      <c r="A21" s="108">
        <v>1</v>
      </c>
      <c r="B21" s="109">
        <v>2</v>
      </c>
      <c r="C21" s="109">
        <v>3</v>
      </c>
      <c r="D21" s="108">
        <v>4</v>
      </c>
      <c r="E21" s="108">
        <v>5</v>
      </c>
      <c r="F21" s="108">
        <v>6</v>
      </c>
      <c r="G21" s="108">
        <v>7</v>
      </c>
    </row>
    <row r="22" spans="1:7" x14ac:dyDescent="0.25">
      <c r="A22" s="114"/>
      <c r="B22" s="122" t="s">
        <v>103</v>
      </c>
      <c r="C22" s="8"/>
      <c r="D22" s="9"/>
      <c r="E22" s="9"/>
      <c r="F22" s="9"/>
      <c r="G22" s="9"/>
    </row>
    <row r="23" spans="1:7" ht="25.5" x14ac:dyDescent="0.25">
      <c r="A23" s="63">
        <v>8</v>
      </c>
      <c r="B23" s="122" t="s">
        <v>102</v>
      </c>
      <c r="C23" s="8"/>
      <c r="D23" s="9"/>
      <c r="E23" s="9"/>
      <c r="F23" s="9"/>
      <c r="G23" s="9"/>
    </row>
    <row r="24" spans="1:7" ht="25.5" x14ac:dyDescent="0.25">
      <c r="A24" s="121">
        <v>81</v>
      </c>
      <c r="B24" s="123" t="s">
        <v>102</v>
      </c>
      <c r="C24" s="8"/>
      <c r="D24" s="9"/>
      <c r="E24" s="9"/>
      <c r="F24" s="9"/>
      <c r="G24" s="9"/>
    </row>
    <row r="25" spans="1:7" x14ac:dyDescent="0.25">
      <c r="A25" s="114"/>
      <c r="B25" s="123"/>
      <c r="C25" s="8"/>
      <c r="D25" s="9"/>
      <c r="E25" s="9"/>
      <c r="F25" s="9"/>
      <c r="G25" s="9"/>
    </row>
    <row r="26" spans="1:7" x14ac:dyDescent="0.25">
      <c r="A26" s="114"/>
      <c r="B26" s="122" t="s">
        <v>104</v>
      </c>
      <c r="C26" s="8"/>
      <c r="D26" s="9"/>
      <c r="E26" s="9"/>
      <c r="F26" s="9"/>
      <c r="G26" s="9"/>
    </row>
    <row r="27" spans="1:7" x14ac:dyDescent="0.25">
      <c r="A27" s="63">
        <v>1</v>
      </c>
      <c r="B27" s="124" t="s">
        <v>83</v>
      </c>
      <c r="C27" s="8"/>
      <c r="D27" s="9"/>
      <c r="E27" s="9"/>
      <c r="F27" s="9"/>
      <c r="G27" s="9"/>
    </row>
    <row r="28" spans="1:7" x14ac:dyDescent="0.25">
      <c r="A28" s="121">
        <v>11</v>
      </c>
      <c r="B28" s="125" t="s">
        <v>83</v>
      </c>
      <c r="C28" s="8"/>
      <c r="D28" s="9"/>
      <c r="E28" s="9"/>
      <c r="F28" s="9"/>
      <c r="G28" s="10"/>
    </row>
    <row r="29" spans="1:7" x14ac:dyDescent="0.25">
      <c r="A29" s="121"/>
      <c r="B29" s="125"/>
      <c r="C29" s="8"/>
      <c r="D29" s="9"/>
      <c r="E29" s="9"/>
      <c r="F29" s="9"/>
      <c r="G29" s="10"/>
    </row>
    <row r="30" spans="1:7" x14ac:dyDescent="0.25">
      <c r="A30" s="63">
        <v>3</v>
      </c>
      <c r="B30" s="124" t="s">
        <v>87</v>
      </c>
      <c r="C30" s="8"/>
      <c r="D30" s="9"/>
      <c r="E30" s="9"/>
      <c r="F30" s="9"/>
      <c r="G30" s="10"/>
    </row>
    <row r="31" spans="1:7" x14ac:dyDescent="0.25">
      <c r="A31" s="121">
        <v>31</v>
      </c>
      <c r="B31" s="125" t="s">
        <v>87</v>
      </c>
      <c r="C31" s="8"/>
      <c r="D31" s="9"/>
      <c r="E31" s="9"/>
      <c r="F31" s="9"/>
      <c r="G31" s="10"/>
    </row>
  </sheetData>
  <mergeCells count="4">
    <mergeCell ref="A1:G1"/>
    <mergeCell ref="A5:G5"/>
    <mergeCell ref="B18:G18"/>
    <mergeCell ref="D3:E3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2"/>
  <sheetViews>
    <sheetView tabSelected="1" topLeftCell="A55" workbookViewId="0">
      <selection activeCell="J64" sqref="J6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29.7109375" customWidth="1"/>
    <col min="5" max="9" width="18.7109375" customWidth="1"/>
  </cols>
  <sheetData>
    <row r="1" spans="1:9" ht="18" customHeight="1" x14ac:dyDescent="0.25">
      <c r="A1" s="136" t="s">
        <v>10</v>
      </c>
      <c r="B1" s="137"/>
      <c r="C1" s="137"/>
      <c r="D1" s="137"/>
      <c r="E1" s="137"/>
      <c r="F1" s="137"/>
      <c r="G1" s="137"/>
      <c r="H1" s="137"/>
      <c r="I1" s="13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25.5" x14ac:dyDescent="0.25">
      <c r="A3" s="174" t="s">
        <v>105</v>
      </c>
      <c r="B3" s="175"/>
      <c r="C3" s="176"/>
      <c r="D3" s="17" t="s">
        <v>74</v>
      </c>
      <c r="E3" s="18" t="s">
        <v>77</v>
      </c>
      <c r="F3" s="18" t="s">
        <v>111</v>
      </c>
      <c r="G3" s="18" t="s">
        <v>113</v>
      </c>
      <c r="H3" s="18" t="s">
        <v>140</v>
      </c>
      <c r="I3" s="18" t="s">
        <v>122</v>
      </c>
    </row>
    <row r="4" spans="1:9" ht="12.75" customHeight="1" x14ac:dyDescent="0.25">
      <c r="A4" s="91"/>
      <c r="B4" s="92">
        <v>1</v>
      </c>
      <c r="C4" s="93"/>
      <c r="D4" s="109">
        <v>2</v>
      </c>
      <c r="E4" s="109">
        <v>3</v>
      </c>
      <c r="F4" s="108">
        <v>4</v>
      </c>
      <c r="G4" s="108">
        <v>5</v>
      </c>
      <c r="H4" s="108">
        <v>6</v>
      </c>
      <c r="I4" s="108">
        <v>7</v>
      </c>
    </row>
    <row r="5" spans="1:9" s="60" customFormat="1" ht="44.25" customHeight="1" x14ac:dyDescent="0.25">
      <c r="A5" s="165" t="s">
        <v>65</v>
      </c>
      <c r="B5" s="166"/>
      <c r="C5" s="167"/>
      <c r="D5" s="25" t="s">
        <v>66</v>
      </c>
      <c r="E5" s="80">
        <f>E6</f>
        <v>1751942.04</v>
      </c>
      <c r="F5" s="81">
        <f>F6</f>
        <v>2175100.66</v>
      </c>
      <c r="G5" s="81">
        <f>G6</f>
        <v>1911322</v>
      </c>
      <c r="H5" s="81">
        <f>H6</f>
        <v>1911317</v>
      </c>
      <c r="I5" s="81">
        <f>I6</f>
        <v>1911317</v>
      </c>
    </row>
    <row r="6" spans="1:9" s="60" customFormat="1" ht="58.5" customHeight="1" x14ac:dyDescent="0.25">
      <c r="A6" s="165" t="s">
        <v>67</v>
      </c>
      <c r="B6" s="166"/>
      <c r="C6" s="167"/>
      <c r="D6" s="25" t="s">
        <v>68</v>
      </c>
      <c r="E6" s="80">
        <f>E7+E13+E16+E21+E30+E36+E42+E45+E50</f>
        <v>1751942.04</v>
      </c>
      <c r="F6" s="81">
        <f>F7+F13+F16+F21+F30+F36+F42+F45+F50</f>
        <v>2175100.66</v>
      </c>
      <c r="G6" s="81">
        <f>G7+G13+G16+G21+G30+G36+G39+G42+G45+G50</f>
        <v>1911322</v>
      </c>
      <c r="H6" s="81">
        <f>H7+H13+H16+H21+H30+H36+H39+H42+H45+H50</f>
        <v>1911317</v>
      </c>
      <c r="I6" s="81">
        <f>I7+I13+I16+I21+I30+I36+I39+I42+I45+I50</f>
        <v>1911317</v>
      </c>
    </row>
    <row r="7" spans="1:9" x14ac:dyDescent="0.25">
      <c r="A7" s="162" t="s">
        <v>41</v>
      </c>
      <c r="B7" s="163"/>
      <c r="C7" s="164"/>
      <c r="D7" s="31" t="s">
        <v>42</v>
      </c>
      <c r="E7" s="82">
        <f>E8+E11</f>
        <v>357358</v>
      </c>
      <c r="F7" s="83">
        <f>F8+F11</f>
        <v>623996</v>
      </c>
      <c r="G7" s="83">
        <f>SUM(G8+G11)</f>
        <v>430000</v>
      </c>
      <c r="H7" s="83">
        <f>SUM(H8+H11)</f>
        <v>400000</v>
      </c>
      <c r="I7" s="84">
        <f>SUM(I8+I11)</f>
        <v>400000</v>
      </c>
    </row>
    <row r="8" spans="1:9" x14ac:dyDescent="0.25">
      <c r="A8" s="168">
        <v>3</v>
      </c>
      <c r="B8" s="169"/>
      <c r="C8" s="170"/>
      <c r="D8" s="24" t="s">
        <v>5</v>
      </c>
      <c r="E8" s="82">
        <f>E9+E10</f>
        <v>322202</v>
      </c>
      <c r="F8" s="83">
        <f>F9+F10</f>
        <v>623996</v>
      </c>
      <c r="G8" s="83">
        <f>SUM(G9:G10)</f>
        <v>430000</v>
      </c>
      <c r="H8" s="83">
        <f>SUM(H9:H10)</f>
        <v>400000</v>
      </c>
      <c r="I8" s="84">
        <f>SUM(I9:I10)</f>
        <v>400000</v>
      </c>
    </row>
    <row r="9" spans="1:9" x14ac:dyDescent="0.25">
      <c r="A9" s="171">
        <v>31</v>
      </c>
      <c r="B9" s="172"/>
      <c r="C9" s="173"/>
      <c r="D9" s="24" t="s">
        <v>6</v>
      </c>
      <c r="E9" s="82">
        <v>317000</v>
      </c>
      <c r="F9" s="83">
        <v>583497</v>
      </c>
      <c r="G9" s="83">
        <v>389501</v>
      </c>
      <c r="H9" s="83">
        <v>359501</v>
      </c>
      <c r="I9" s="84">
        <v>359501</v>
      </c>
    </row>
    <row r="10" spans="1:9" x14ac:dyDescent="0.25">
      <c r="A10" s="171">
        <v>32</v>
      </c>
      <c r="B10" s="172"/>
      <c r="C10" s="173"/>
      <c r="D10" s="24" t="s">
        <v>12</v>
      </c>
      <c r="E10" s="82">
        <v>5202</v>
      </c>
      <c r="F10" s="83">
        <v>40499</v>
      </c>
      <c r="G10" s="83">
        <v>40499</v>
      </c>
      <c r="H10" s="83">
        <v>40499</v>
      </c>
      <c r="I10" s="84">
        <v>40499</v>
      </c>
    </row>
    <row r="11" spans="1:9" ht="25.5" x14ac:dyDescent="0.25">
      <c r="A11" s="48">
        <v>4</v>
      </c>
      <c r="B11" s="50"/>
      <c r="C11" s="51"/>
      <c r="D11" s="24" t="s">
        <v>7</v>
      </c>
      <c r="E11" s="82">
        <f>E12</f>
        <v>35156</v>
      </c>
      <c r="F11" s="83">
        <f>F12</f>
        <v>0</v>
      </c>
      <c r="G11" s="83">
        <v>0</v>
      </c>
      <c r="H11" s="83">
        <v>0</v>
      </c>
      <c r="I11" s="84">
        <v>0</v>
      </c>
    </row>
    <row r="12" spans="1:9" ht="25.5" x14ac:dyDescent="0.25">
      <c r="A12" s="49">
        <v>42</v>
      </c>
      <c r="B12" s="50"/>
      <c r="C12" s="51"/>
      <c r="D12" s="24" t="s">
        <v>19</v>
      </c>
      <c r="E12" s="82">
        <v>35156</v>
      </c>
      <c r="F12" s="83">
        <v>0</v>
      </c>
      <c r="G12" s="83">
        <v>0</v>
      </c>
      <c r="H12" s="83">
        <v>0</v>
      </c>
      <c r="I12" s="84">
        <v>0</v>
      </c>
    </row>
    <row r="13" spans="1:9" ht="25.5" x14ac:dyDescent="0.25">
      <c r="A13" s="162" t="s">
        <v>59</v>
      </c>
      <c r="B13" s="163"/>
      <c r="C13" s="164"/>
      <c r="D13" s="24" t="s">
        <v>60</v>
      </c>
      <c r="E13" s="82">
        <f>E14</f>
        <v>0</v>
      </c>
      <c r="F13" s="83">
        <v>0</v>
      </c>
      <c r="G13" s="83">
        <v>0</v>
      </c>
      <c r="H13" s="83">
        <v>0</v>
      </c>
      <c r="I13" s="84">
        <v>0</v>
      </c>
    </row>
    <row r="14" spans="1:9" x14ac:dyDescent="0.25">
      <c r="A14" s="48">
        <v>3</v>
      </c>
      <c r="B14" s="50"/>
      <c r="C14" s="51"/>
      <c r="D14" s="24" t="s">
        <v>5</v>
      </c>
      <c r="E14" s="82">
        <f>E15</f>
        <v>0</v>
      </c>
      <c r="F14" s="83">
        <v>0</v>
      </c>
      <c r="G14" s="83">
        <v>0</v>
      </c>
      <c r="H14" s="83">
        <v>0</v>
      </c>
      <c r="I14" s="84">
        <v>0</v>
      </c>
    </row>
    <row r="15" spans="1:9" x14ac:dyDescent="0.25">
      <c r="A15" s="49">
        <v>31</v>
      </c>
      <c r="B15" s="50"/>
      <c r="C15" s="51"/>
      <c r="D15" s="24" t="s">
        <v>6</v>
      </c>
      <c r="E15" s="82">
        <v>0</v>
      </c>
      <c r="F15" s="83">
        <v>0</v>
      </c>
      <c r="G15" s="83">
        <v>0</v>
      </c>
      <c r="H15" s="83">
        <v>0</v>
      </c>
      <c r="I15" s="84">
        <v>0</v>
      </c>
    </row>
    <row r="16" spans="1:9" ht="28.5" customHeight="1" x14ac:dyDescent="0.25">
      <c r="A16" s="162" t="s">
        <v>43</v>
      </c>
      <c r="B16" s="163"/>
      <c r="C16" s="164"/>
      <c r="D16" s="24" t="s">
        <v>44</v>
      </c>
      <c r="E16" s="82">
        <f>E17+E19</f>
        <v>4500.16</v>
      </c>
      <c r="F16" s="83">
        <f>F17+F19</f>
        <v>5020.2</v>
      </c>
      <c r="G16" s="83">
        <f>G17+G19</f>
        <v>5005</v>
      </c>
      <c r="H16" s="83">
        <f>H17+H19</f>
        <v>5000</v>
      </c>
      <c r="I16" s="84">
        <f>I17+I19</f>
        <v>5000</v>
      </c>
    </row>
    <row r="17" spans="1:9" x14ac:dyDescent="0.25">
      <c r="A17" s="48">
        <v>3</v>
      </c>
      <c r="B17" s="50"/>
      <c r="C17" s="51"/>
      <c r="D17" s="24" t="s">
        <v>5</v>
      </c>
      <c r="E17" s="82">
        <f>E18</f>
        <v>38.659999999999997</v>
      </c>
      <c r="F17" s="83">
        <f>F18</f>
        <v>25</v>
      </c>
      <c r="G17" s="83">
        <f>G18</f>
        <v>5</v>
      </c>
      <c r="H17" s="83"/>
      <c r="I17" s="84"/>
    </row>
    <row r="18" spans="1:9" x14ac:dyDescent="0.25">
      <c r="A18" s="49">
        <v>34</v>
      </c>
      <c r="B18" s="50"/>
      <c r="C18" s="51"/>
      <c r="D18" s="24" t="s">
        <v>38</v>
      </c>
      <c r="E18" s="82">
        <v>38.659999999999997</v>
      </c>
      <c r="F18" s="83">
        <v>25</v>
      </c>
      <c r="G18" s="83">
        <v>5</v>
      </c>
      <c r="H18" s="83"/>
      <c r="I18" s="84"/>
    </row>
    <row r="19" spans="1:9" ht="25.5" x14ac:dyDescent="0.25">
      <c r="A19" s="48">
        <v>4</v>
      </c>
      <c r="B19" s="50"/>
      <c r="C19" s="51"/>
      <c r="D19" s="24" t="s">
        <v>7</v>
      </c>
      <c r="E19" s="82">
        <f>E20</f>
        <v>4461.5</v>
      </c>
      <c r="F19" s="83">
        <f>F20</f>
        <v>4995.2</v>
      </c>
      <c r="G19" s="83">
        <f>G20</f>
        <v>5000</v>
      </c>
      <c r="H19" s="83">
        <f>H20</f>
        <v>5000</v>
      </c>
      <c r="I19" s="84">
        <f>I20</f>
        <v>5000</v>
      </c>
    </row>
    <row r="20" spans="1:9" ht="25.5" x14ac:dyDescent="0.25">
      <c r="A20" s="49">
        <v>42</v>
      </c>
      <c r="B20" s="50"/>
      <c r="C20" s="51"/>
      <c r="D20" s="24" t="s">
        <v>19</v>
      </c>
      <c r="E20" s="82">
        <v>4461.5</v>
      </c>
      <c r="F20" s="83">
        <v>4995.2</v>
      </c>
      <c r="G20" s="83">
        <v>5000</v>
      </c>
      <c r="H20" s="83">
        <v>5000</v>
      </c>
      <c r="I20" s="84">
        <v>5000</v>
      </c>
    </row>
    <row r="21" spans="1:9" ht="29.25" customHeight="1" x14ac:dyDescent="0.25">
      <c r="A21" s="162" t="s">
        <v>45</v>
      </c>
      <c r="B21" s="163"/>
      <c r="C21" s="164"/>
      <c r="D21" s="24" t="s">
        <v>46</v>
      </c>
      <c r="E21" s="82">
        <f>E22+E27</f>
        <v>942010.52</v>
      </c>
      <c r="F21" s="83">
        <f>F22+F27</f>
        <v>960947.46</v>
      </c>
      <c r="G21" s="83">
        <f>SUM(G22+G27)</f>
        <v>970000</v>
      </c>
      <c r="H21" s="83">
        <f>SUM(H22+H27)</f>
        <v>1025000</v>
      </c>
      <c r="I21" s="84">
        <f>SUM(I22+I27)</f>
        <v>1025000</v>
      </c>
    </row>
    <row r="22" spans="1:9" x14ac:dyDescent="0.25">
      <c r="A22" s="48">
        <v>3</v>
      </c>
      <c r="B22" s="50"/>
      <c r="C22" s="51"/>
      <c r="D22" s="24" t="s">
        <v>5</v>
      </c>
      <c r="E22" s="82">
        <f>E23+E24+E25+E26</f>
        <v>941808.79</v>
      </c>
      <c r="F22" s="83">
        <f>F23+F24+F25+F26</f>
        <v>911643.08</v>
      </c>
      <c r="G22" s="83">
        <f>SUM(G23:G26)</f>
        <v>969500</v>
      </c>
      <c r="H22" s="83">
        <f>SUM(H23:H26)</f>
        <v>1024500</v>
      </c>
      <c r="I22" s="84">
        <f>SUM(I23:I26)</f>
        <v>1024500</v>
      </c>
    </row>
    <row r="23" spans="1:9" x14ac:dyDescent="0.25">
      <c r="A23" s="49">
        <v>31</v>
      </c>
      <c r="B23" s="50"/>
      <c r="C23" s="51"/>
      <c r="D23" s="24" t="s">
        <v>6</v>
      </c>
      <c r="E23" s="82">
        <v>600935.6</v>
      </c>
      <c r="F23" s="83">
        <v>559543.69999999995</v>
      </c>
      <c r="G23" s="83">
        <v>637590</v>
      </c>
      <c r="H23" s="83">
        <v>692590</v>
      </c>
      <c r="I23" s="84">
        <v>695590</v>
      </c>
    </row>
    <row r="24" spans="1:9" x14ac:dyDescent="0.25">
      <c r="A24" s="49">
        <v>32</v>
      </c>
      <c r="B24" s="50"/>
      <c r="C24" s="51"/>
      <c r="D24" s="24" t="s">
        <v>12</v>
      </c>
      <c r="E24" s="82">
        <v>335998.21</v>
      </c>
      <c r="F24" s="83">
        <v>347099.38</v>
      </c>
      <c r="G24" s="83">
        <v>327160</v>
      </c>
      <c r="H24" s="83">
        <v>327410</v>
      </c>
      <c r="I24" s="84">
        <v>324410</v>
      </c>
    </row>
    <row r="25" spans="1:9" x14ac:dyDescent="0.25">
      <c r="A25" s="49">
        <v>34</v>
      </c>
      <c r="B25" s="50"/>
      <c r="C25" s="51"/>
      <c r="D25" s="24" t="s">
        <v>38</v>
      </c>
      <c r="E25" s="82">
        <v>528.4</v>
      </c>
      <c r="F25" s="83">
        <v>535</v>
      </c>
      <c r="G25" s="83">
        <v>250</v>
      </c>
      <c r="H25" s="83"/>
      <c r="I25" s="84"/>
    </row>
    <row r="26" spans="1:9" ht="38.25" x14ac:dyDescent="0.25">
      <c r="A26" s="49">
        <v>37</v>
      </c>
      <c r="B26" s="50"/>
      <c r="C26" s="51"/>
      <c r="D26" s="24" t="s">
        <v>39</v>
      </c>
      <c r="E26" s="82">
        <v>4346.58</v>
      </c>
      <c r="F26" s="83">
        <v>4465</v>
      </c>
      <c r="G26" s="83">
        <v>4500</v>
      </c>
      <c r="H26" s="83">
        <v>4500</v>
      </c>
      <c r="I26" s="84">
        <v>4500</v>
      </c>
    </row>
    <row r="27" spans="1:9" ht="25.5" x14ac:dyDescent="0.25">
      <c r="A27" s="48">
        <v>4</v>
      </c>
      <c r="B27" s="50"/>
      <c r="C27" s="51"/>
      <c r="D27" s="24" t="s">
        <v>7</v>
      </c>
      <c r="E27" s="82">
        <f>E28+E29</f>
        <v>201.73</v>
      </c>
      <c r="F27" s="83">
        <f>F28+F29</f>
        <v>49304.38</v>
      </c>
      <c r="G27" s="83">
        <f>SUM(G28:G29)</f>
        <v>500</v>
      </c>
      <c r="H27" s="83">
        <f>SUM(H28:H29)</f>
        <v>500</v>
      </c>
      <c r="I27" s="84">
        <f>SUM(I28:I29)</f>
        <v>500</v>
      </c>
    </row>
    <row r="28" spans="1:9" ht="25.5" x14ac:dyDescent="0.25">
      <c r="A28" s="49">
        <v>42</v>
      </c>
      <c r="B28" s="50"/>
      <c r="C28" s="51"/>
      <c r="D28" s="24" t="s">
        <v>19</v>
      </c>
      <c r="E28" s="82">
        <v>201.73</v>
      </c>
      <c r="F28" s="83">
        <v>49304.38</v>
      </c>
      <c r="G28" s="83">
        <v>500</v>
      </c>
      <c r="H28" s="83">
        <v>500</v>
      </c>
      <c r="I28" s="84">
        <v>500</v>
      </c>
    </row>
    <row r="29" spans="1:9" ht="25.5" x14ac:dyDescent="0.25">
      <c r="A29" s="49">
        <v>45</v>
      </c>
      <c r="B29" s="50"/>
      <c r="C29" s="51"/>
      <c r="D29" s="24" t="s">
        <v>40</v>
      </c>
      <c r="E29" s="82">
        <v>0</v>
      </c>
      <c r="F29" s="83">
        <v>0</v>
      </c>
      <c r="G29" s="83">
        <v>0</v>
      </c>
      <c r="H29" s="83">
        <v>0</v>
      </c>
      <c r="I29" s="84">
        <v>0</v>
      </c>
    </row>
    <row r="30" spans="1:9" ht="15" customHeight="1" x14ac:dyDescent="0.25">
      <c r="A30" s="162" t="s">
        <v>47</v>
      </c>
      <c r="B30" s="163"/>
      <c r="C30" s="164"/>
      <c r="D30" s="24" t="s">
        <v>48</v>
      </c>
      <c r="E30" s="82">
        <f>E31+E34</f>
        <v>436156</v>
      </c>
      <c r="F30" s="83">
        <f>F31+F34</f>
        <v>476157</v>
      </c>
      <c r="G30" s="83">
        <f>G31+G34</f>
        <v>476157</v>
      </c>
      <c r="H30" s="83">
        <f>H31+H34</f>
        <v>476157</v>
      </c>
      <c r="I30" s="84">
        <f>I31+I34</f>
        <v>476157</v>
      </c>
    </row>
    <row r="31" spans="1:9" x14ac:dyDescent="0.25">
      <c r="A31" s="48">
        <v>3</v>
      </c>
      <c r="B31" s="50"/>
      <c r="C31" s="51"/>
      <c r="D31" s="24" t="s">
        <v>5</v>
      </c>
      <c r="E31" s="82">
        <f>E32+E33</f>
        <v>421967</v>
      </c>
      <c r="F31" s="83">
        <f>F32+F33</f>
        <v>461967</v>
      </c>
      <c r="G31" s="83">
        <f>SUM(G32:G33)</f>
        <v>461967</v>
      </c>
      <c r="H31" s="83">
        <f>SUM(H32:H33)</f>
        <v>461967</v>
      </c>
      <c r="I31" s="84">
        <f>SUM(I32:I33)</f>
        <v>461967</v>
      </c>
    </row>
    <row r="32" spans="1:9" x14ac:dyDescent="0.25">
      <c r="A32" s="49">
        <v>31</v>
      </c>
      <c r="B32" s="50"/>
      <c r="C32" s="51"/>
      <c r="D32" s="24" t="s">
        <v>6</v>
      </c>
      <c r="E32" s="82">
        <v>295909</v>
      </c>
      <c r="F32" s="83">
        <v>335909</v>
      </c>
      <c r="G32" s="83">
        <v>335909</v>
      </c>
      <c r="H32" s="83">
        <v>335909</v>
      </c>
      <c r="I32" s="84">
        <v>335909</v>
      </c>
    </row>
    <row r="33" spans="1:9" x14ac:dyDescent="0.25">
      <c r="A33" s="49">
        <v>32</v>
      </c>
      <c r="B33" s="50"/>
      <c r="C33" s="51"/>
      <c r="D33" s="24" t="s">
        <v>12</v>
      </c>
      <c r="E33" s="82">
        <v>126058</v>
      </c>
      <c r="F33" s="83">
        <v>126058</v>
      </c>
      <c r="G33" s="83">
        <v>126058</v>
      </c>
      <c r="H33" s="83">
        <v>126058</v>
      </c>
      <c r="I33" s="84">
        <v>126058</v>
      </c>
    </row>
    <row r="34" spans="1:9" ht="25.5" x14ac:dyDescent="0.25">
      <c r="A34" s="48">
        <v>4</v>
      </c>
      <c r="B34" s="50"/>
      <c r="C34" s="51"/>
      <c r="D34" s="24" t="s">
        <v>7</v>
      </c>
      <c r="E34" s="82">
        <f>E35</f>
        <v>14189</v>
      </c>
      <c r="F34" s="83">
        <f>F35</f>
        <v>14190</v>
      </c>
      <c r="G34" s="83">
        <v>14190</v>
      </c>
      <c r="H34" s="83">
        <v>14190</v>
      </c>
      <c r="I34" s="84">
        <v>14190</v>
      </c>
    </row>
    <row r="35" spans="1:9" ht="25.5" x14ac:dyDescent="0.25">
      <c r="A35" s="49">
        <v>42</v>
      </c>
      <c r="B35" s="50"/>
      <c r="C35" s="51"/>
      <c r="D35" s="24" t="s">
        <v>19</v>
      </c>
      <c r="E35" s="82">
        <v>14189</v>
      </c>
      <c r="F35" s="83">
        <v>14190</v>
      </c>
      <c r="G35" s="83">
        <v>14190</v>
      </c>
      <c r="H35" s="83">
        <v>14190</v>
      </c>
      <c r="I35" s="84">
        <v>14190</v>
      </c>
    </row>
    <row r="36" spans="1:9" ht="31.5" customHeight="1" x14ac:dyDescent="0.25">
      <c r="A36" s="162" t="s">
        <v>63</v>
      </c>
      <c r="B36" s="163"/>
      <c r="C36" s="164"/>
      <c r="D36" s="24" t="s">
        <v>64</v>
      </c>
      <c r="E36" s="82">
        <v>0</v>
      </c>
      <c r="F36" s="83">
        <f>F37</f>
        <v>100000</v>
      </c>
      <c r="G36" s="83">
        <f>G37</f>
        <v>25000</v>
      </c>
      <c r="H36" s="83">
        <v>0</v>
      </c>
      <c r="I36" s="84">
        <v>0</v>
      </c>
    </row>
    <row r="37" spans="1:9" x14ac:dyDescent="0.25">
      <c r="A37" s="48">
        <v>3</v>
      </c>
      <c r="B37" s="50"/>
      <c r="C37" s="51"/>
      <c r="D37" s="24" t="s">
        <v>5</v>
      </c>
      <c r="E37" s="82">
        <v>0</v>
      </c>
      <c r="F37" s="83">
        <f>F38</f>
        <v>100000</v>
      </c>
      <c r="G37" s="83">
        <f>G38</f>
        <v>25000</v>
      </c>
      <c r="H37" s="83">
        <v>0</v>
      </c>
      <c r="I37" s="84">
        <v>0</v>
      </c>
    </row>
    <row r="38" spans="1:9" x14ac:dyDescent="0.25">
      <c r="A38" s="49">
        <v>31</v>
      </c>
      <c r="B38" s="50"/>
      <c r="C38" s="51"/>
      <c r="D38" s="24" t="s">
        <v>6</v>
      </c>
      <c r="E38" s="82">
        <v>59583.71</v>
      </c>
      <c r="F38" s="83">
        <v>100000</v>
      </c>
      <c r="G38" s="83">
        <v>25000</v>
      </c>
      <c r="H38" s="83">
        <v>0</v>
      </c>
      <c r="I38" s="84">
        <v>0</v>
      </c>
    </row>
    <row r="39" spans="1:9" x14ac:dyDescent="0.25">
      <c r="A39" s="162" t="s">
        <v>108</v>
      </c>
      <c r="B39" s="163"/>
      <c r="C39" s="164"/>
      <c r="D39" s="24" t="s">
        <v>107</v>
      </c>
      <c r="E39" s="82"/>
      <c r="F39" s="83"/>
      <c r="G39" s="83">
        <f>G40</f>
        <v>2160</v>
      </c>
      <c r="H39" s="83">
        <f>H40</f>
        <v>2160</v>
      </c>
      <c r="I39" s="84">
        <f>I40</f>
        <v>2160</v>
      </c>
    </row>
    <row r="40" spans="1:9" x14ac:dyDescent="0.25">
      <c r="A40" s="48">
        <v>3</v>
      </c>
      <c r="B40" s="50"/>
      <c r="C40" s="51"/>
      <c r="D40" s="24" t="s">
        <v>5</v>
      </c>
      <c r="E40" s="82"/>
      <c r="F40" s="83"/>
      <c r="G40" s="83">
        <f>G41</f>
        <v>2160</v>
      </c>
      <c r="H40" s="83">
        <f t="shared" ref="H40:I40" si="0">H41</f>
        <v>2160</v>
      </c>
      <c r="I40" s="83">
        <f t="shared" si="0"/>
        <v>2160</v>
      </c>
    </row>
    <row r="41" spans="1:9" x14ac:dyDescent="0.25">
      <c r="A41" s="49">
        <v>32</v>
      </c>
      <c r="B41" s="50"/>
      <c r="C41" s="51"/>
      <c r="D41" s="24" t="s">
        <v>12</v>
      </c>
      <c r="E41" s="82"/>
      <c r="F41" s="83"/>
      <c r="G41" s="83">
        <v>2160</v>
      </c>
      <c r="H41" s="83">
        <v>2160</v>
      </c>
      <c r="I41" s="84">
        <v>2160</v>
      </c>
    </row>
    <row r="42" spans="1:9" ht="15" customHeight="1" x14ac:dyDescent="0.25">
      <c r="A42" s="162" t="s">
        <v>50</v>
      </c>
      <c r="B42" s="163"/>
      <c r="C42" s="164"/>
      <c r="D42" s="24" t="s">
        <v>49</v>
      </c>
      <c r="E42" s="82">
        <f>E43</f>
        <v>6480</v>
      </c>
      <c r="F42" s="83">
        <f>F43</f>
        <v>6480</v>
      </c>
      <c r="G42" s="83"/>
      <c r="H42" s="83"/>
      <c r="I42" s="84"/>
    </row>
    <row r="43" spans="1:9" x14ac:dyDescent="0.25">
      <c r="A43" s="48">
        <v>3</v>
      </c>
      <c r="B43" s="50"/>
      <c r="C43" s="51"/>
      <c r="D43" s="24" t="s">
        <v>5</v>
      </c>
      <c r="E43" s="82">
        <f>E44</f>
        <v>6480</v>
      </c>
      <c r="F43" s="83">
        <f>F44</f>
        <v>6480</v>
      </c>
      <c r="G43" s="83"/>
      <c r="H43" s="83"/>
      <c r="I43" s="84"/>
    </row>
    <row r="44" spans="1:9" x14ac:dyDescent="0.25">
      <c r="A44" s="49">
        <v>32</v>
      </c>
      <c r="B44" s="50"/>
      <c r="C44" s="51"/>
      <c r="D44" s="24" t="s">
        <v>12</v>
      </c>
      <c r="E44" s="82">
        <v>6480</v>
      </c>
      <c r="F44" s="83">
        <v>6480</v>
      </c>
      <c r="G44" s="83"/>
      <c r="H44" s="83"/>
      <c r="I44" s="84"/>
    </row>
    <row r="45" spans="1:9" x14ac:dyDescent="0.25">
      <c r="A45" s="162" t="s">
        <v>51</v>
      </c>
      <c r="B45" s="163"/>
      <c r="C45" s="164"/>
      <c r="D45" s="24" t="s">
        <v>52</v>
      </c>
      <c r="E45" s="82">
        <f>E46+E48</f>
        <v>1920</v>
      </c>
      <c r="F45" s="83">
        <f>F46+F48</f>
        <v>0</v>
      </c>
      <c r="G45" s="83">
        <v>0</v>
      </c>
      <c r="H45" s="83">
        <v>0</v>
      </c>
      <c r="I45" s="84">
        <v>0</v>
      </c>
    </row>
    <row r="46" spans="1:9" x14ac:dyDescent="0.25">
      <c r="A46" s="48">
        <v>3</v>
      </c>
      <c r="B46" s="50"/>
      <c r="C46" s="51"/>
      <c r="D46" s="24" t="s">
        <v>5</v>
      </c>
      <c r="E46" s="82">
        <f>E47</f>
        <v>1020</v>
      </c>
      <c r="F46" s="83">
        <f>F47</f>
        <v>0</v>
      </c>
      <c r="G46" s="83">
        <v>0</v>
      </c>
      <c r="H46" s="83">
        <v>0</v>
      </c>
      <c r="I46" s="84">
        <v>0</v>
      </c>
    </row>
    <row r="47" spans="1:9" x14ac:dyDescent="0.25">
      <c r="A47" s="49">
        <v>32</v>
      </c>
      <c r="B47" s="50"/>
      <c r="C47" s="51"/>
      <c r="D47" s="24" t="s">
        <v>12</v>
      </c>
      <c r="E47" s="82">
        <v>1020</v>
      </c>
      <c r="F47" s="83">
        <v>0</v>
      </c>
      <c r="G47" s="83">
        <v>0</v>
      </c>
      <c r="H47" s="83">
        <v>0</v>
      </c>
      <c r="I47" s="84">
        <v>0</v>
      </c>
    </row>
    <row r="48" spans="1:9" ht="25.5" x14ac:dyDescent="0.25">
      <c r="A48" s="48">
        <v>4</v>
      </c>
      <c r="B48" s="50"/>
      <c r="C48" s="51"/>
      <c r="D48" s="24" t="s">
        <v>7</v>
      </c>
      <c r="E48" s="82">
        <f>E49</f>
        <v>900</v>
      </c>
      <c r="F48" s="83">
        <f>F49</f>
        <v>0</v>
      </c>
      <c r="G48" s="83">
        <v>0</v>
      </c>
      <c r="H48" s="83">
        <v>0</v>
      </c>
      <c r="I48" s="84">
        <v>0</v>
      </c>
    </row>
    <row r="49" spans="1:9" ht="25.5" x14ac:dyDescent="0.25">
      <c r="A49" s="49">
        <v>42</v>
      </c>
      <c r="B49" s="50"/>
      <c r="C49" s="51"/>
      <c r="D49" s="24" t="s">
        <v>19</v>
      </c>
      <c r="E49" s="82">
        <v>900</v>
      </c>
      <c r="F49" s="83">
        <v>0</v>
      </c>
      <c r="G49" s="83">
        <v>0</v>
      </c>
      <c r="H49" s="83">
        <v>0</v>
      </c>
      <c r="I49" s="84">
        <v>0</v>
      </c>
    </row>
    <row r="50" spans="1:9" ht="51" x14ac:dyDescent="0.25">
      <c r="A50" s="162" t="s">
        <v>53</v>
      </c>
      <c r="B50" s="163"/>
      <c r="C50" s="164"/>
      <c r="D50" s="24" t="s">
        <v>54</v>
      </c>
      <c r="E50" s="82">
        <f>E51+E53</f>
        <v>3517.3599999999997</v>
      </c>
      <c r="F50" s="83">
        <f>F51+F53</f>
        <v>2500</v>
      </c>
      <c r="G50" s="83">
        <f>G51+G53</f>
        <v>3000</v>
      </c>
      <c r="H50" s="83">
        <f>H51+H53</f>
        <v>3000</v>
      </c>
      <c r="I50" s="84">
        <f>I51+I53</f>
        <v>3000</v>
      </c>
    </row>
    <row r="51" spans="1:9" x14ac:dyDescent="0.25">
      <c r="A51" s="48">
        <v>3</v>
      </c>
      <c r="B51" s="50"/>
      <c r="C51" s="51"/>
      <c r="D51" s="24" t="s">
        <v>5</v>
      </c>
      <c r="E51" s="82">
        <f>E52</f>
        <v>3034.14</v>
      </c>
      <c r="F51" s="83">
        <f>F52</f>
        <v>1500</v>
      </c>
      <c r="G51" s="83">
        <f>G52</f>
        <v>1500</v>
      </c>
      <c r="H51" s="83">
        <f>H52</f>
        <v>1500</v>
      </c>
      <c r="I51" s="84">
        <f>I52</f>
        <v>1500</v>
      </c>
    </row>
    <row r="52" spans="1:9" x14ac:dyDescent="0.25">
      <c r="A52" s="49">
        <v>32</v>
      </c>
      <c r="B52" s="50"/>
      <c r="C52" s="51"/>
      <c r="D52" s="24" t="s">
        <v>12</v>
      </c>
      <c r="E52" s="82">
        <v>3034.14</v>
      </c>
      <c r="F52" s="83">
        <v>1500</v>
      </c>
      <c r="G52" s="83">
        <v>1500</v>
      </c>
      <c r="H52" s="83">
        <v>1500</v>
      </c>
      <c r="I52" s="84">
        <v>1500</v>
      </c>
    </row>
    <row r="53" spans="1:9" ht="25.5" x14ac:dyDescent="0.25">
      <c r="A53" s="48">
        <v>4</v>
      </c>
      <c r="B53" s="50"/>
      <c r="C53" s="51"/>
      <c r="D53" s="24" t="s">
        <v>7</v>
      </c>
      <c r="E53" s="82">
        <f>E54</f>
        <v>483.22</v>
      </c>
      <c r="F53" s="83">
        <f>F54</f>
        <v>1000</v>
      </c>
      <c r="G53" s="83">
        <f>G54</f>
        <v>1500</v>
      </c>
      <c r="H53" s="83">
        <f t="shared" ref="H53:I53" si="1">H54</f>
        <v>1500</v>
      </c>
      <c r="I53" s="83">
        <f t="shared" si="1"/>
        <v>1500</v>
      </c>
    </row>
    <row r="54" spans="1:9" ht="25.5" x14ac:dyDescent="0.25">
      <c r="A54" s="49">
        <v>42</v>
      </c>
      <c r="B54" s="50"/>
      <c r="C54" s="51"/>
      <c r="D54" s="24" t="s">
        <v>19</v>
      </c>
      <c r="E54" s="82">
        <v>483.22</v>
      </c>
      <c r="F54" s="83">
        <v>1000</v>
      </c>
      <c r="G54" s="83">
        <v>1500</v>
      </c>
      <c r="H54" s="83">
        <v>1500</v>
      </c>
      <c r="I54" s="84">
        <v>1500</v>
      </c>
    </row>
    <row r="55" spans="1:9" s="60" customFormat="1" ht="38.25" x14ac:dyDescent="0.25">
      <c r="A55" s="165" t="s">
        <v>55</v>
      </c>
      <c r="B55" s="166"/>
      <c r="C55" s="167"/>
      <c r="D55" s="25" t="s">
        <v>57</v>
      </c>
      <c r="E55" s="80">
        <f>E56+E62</f>
        <v>10044</v>
      </c>
      <c r="F55" s="81">
        <f>F56+F62</f>
        <v>0</v>
      </c>
      <c r="G55" s="90"/>
      <c r="H55" s="90"/>
      <c r="I55" s="90"/>
    </row>
    <row r="56" spans="1:9" s="60" customFormat="1" ht="52.5" customHeight="1" x14ac:dyDescent="0.25">
      <c r="A56" s="165" t="s">
        <v>61</v>
      </c>
      <c r="B56" s="166"/>
      <c r="C56" s="167"/>
      <c r="D56" s="25" t="s">
        <v>58</v>
      </c>
      <c r="E56" s="80">
        <f>E57</f>
        <v>4645</v>
      </c>
      <c r="F56" s="81">
        <f>F57</f>
        <v>0</v>
      </c>
      <c r="G56" s="81"/>
      <c r="H56" s="81"/>
      <c r="I56" s="81"/>
    </row>
    <row r="57" spans="1:9" ht="15" customHeight="1" x14ac:dyDescent="0.25">
      <c r="A57" s="162" t="s">
        <v>41</v>
      </c>
      <c r="B57" s="163"/>
      <c r="C57" s="164"/>
      <c r="D57" s="31" t="s">
        <v>42</v>
      </c>
      <c r="E57" s="82">
        <f>E58+E60</f>
        <v>4645</v>
      </c>
      <c r="F57" s="83">
        <f>F58+F60</f>
        <v>0</v>
      </c>
      <c r="G57" s="83"/>
      <c r="H57" s="83"/>
      <c r="I57" s="84"/>
    </row>
    <row r="58" spans="1:9" x14ac:dyDescent="0.25">
      <c r="A58" s="168">
        <v>3</v>
      </c>
      <c r="B58" s="169"/>
      <c r="C58" s="170"/>
      <c r="D58" s="24" t="s">
        <v>5</v>
      </c>
      <c r="E58" s="82">
        <f>E59</f>
        <v>2589</v>
      </c>
      <c r="F58" s="83">
        <f>F59</f>
        <v>0</v>
      </c>
      <c r="G58" s="83"/>
      <c r="H58" s="83"/>
      <c r="I58" s="84"/>
    </row>
    <row r="59" spans="1:9" x14ac:dyDescent="0.25">
      <c r="A59" s="171">
        <v>32</v>
      </c>
      <c r="B59" s="172"/>
      <c r="C59" s="173"/>
      <c r="D59" s="24" t="s">
        <v>12</v>
      </c>
      <c r="E59" s="82">
        <v>2589</v>
      </c>
      <c r="F59" s="83">
        <v>0</v>
      </c>
      <c r="G59" s="83"/>
      <c r="H59" s="83"/>
      <c r="I59" s="84"/>
    </row>
    <row r="60" spans="1:9" ht="25.5" x14ac:dyDescent="0.25">
      <c r="A60" s="48">
        <v>4</v>
      </c>
      <c r="B60" s="50"/>
      <c r="C60" s="51"/>
      <c r="D60" s="24" t="s">
        <v>7</v>
      </c>
      <c r="E60" s="82">
        <f>E61</f>
        <v>2056</v>
      </c>
      <c r="F60" s="83">
        <f>F61</f>
        <v>0</v>
      </c>
      <c r="G60" s="83"/>
      <c r="H60" s="83"/>
      <c r="I60" s="84"/>
    </row>
    <row r="61" spans="1:9" ht="25.5" x14ac:dyDescent="0.25">
      <c r="A61" s="49">
        <v>42</v>
      </c>
      <c r="B61" s="50"/>
      <c r="C61" s="51"/>
      <c r="D61" s="24" t="s">
        <v>19</v>
      </c>
      <c r="E61" s="82">
        <v>2056</v>
      </c>
      <c r="F61" s="83">
        <v>0</v>
      </c>
      <c r="G61" s="83"/>
      <c r="H61" s="83"/>
      <c r="I61" s="84"/>
    </row>
    <row r="62" spans="1:9" s="60" customFormat="1" ht="24.75" customHeight="1" x14ac:dyDescent="0.25">
      <c r="A62" s="165" t="s">
        <v>62</v>
      </c>
      <c r="B62" s="166"/>
      <c r="C62" s="167"/>
      <c r="D62" s="68" t="s">
        <v>56</v>
      </c>
      <c r="E62" s="80">
        <f t="shared" ref="E62:F64" si="2">E63</f>
        <v>5399</v>
      </c>
      <c r="F62" s="81">
        <f t="shared" si="2"/>
        <v>0</v>
      </c>
      <c r="G62" s="81"/>
      <c r="H62" s="81"/>
      <c r="I62" s="86"/>
    </row>
    <row r="63" spans="1:9" x14ac:dyDescent="0.25">
      <c r="A63" s="162" t="s">
        <v>41</v>
      </c>
      <c r="B63" s="163"/>
      <c r="C63" s="164"/>
      <c r="D63" s="24" t="s">
        <v>42</v>
      </c>
      <c r="E63" s="82">
        <f t="shared" si="2"/>
        <v>5399</v>
      </c>
      <c r="F63" s="83">
        <f t="shared" si="2"/>
        <v>0</v>
      </c>
      <c r="G63" s="83"/>
      <c r="H63" s="83"/>
      <c r="I63" s="84"/>
    </row>
    <row r="64" spans="1:9" x14ac:dyDescent="0.25">
      <c r="A64" s="46">
        <v>3</v>
      </c>
      <c r="B64" s="47"/>
      <c r="C64" s="31"/>
      <c r="D64" s="24" t="s">
        <v>5</v>
      </c>
      <c r="E64" s="82">
        <f t="shared" si="2"/>
        <v>5399</v>
      </c>
      <c r="F64" s="83">
        <f t="shared" si="2"/>
        <v>0</v>
      </c>
      <c r="G64" s="83"/>
      <c r="H64" s="83"/>
      <c r="I64" s="84"/>
    </row>
    <row r="65" spans="1:9" x14ac:dyDescent="0.25">
      <c r="A65" s="67">
        <v>32</v>
      </c>
      <c r="B65" s="47"/>
      <c r="C65" s="31"/>
      <c r="D65" s="24" t="s">
        <v>12</v>
      </c>
      <c r="E65" s="82">
        <v>5399</v>
      </c>
      <c r="F65" s="83">
        <v>0</v>
      </c>
      <c r="G65" s="83"/>
      <c r="H65" s="83"/>
      <c r="I65" s="84"/>
    </row>
    <row r="66" spans="1:9" s="60" customFormat="1" ht="57" customHeight="1" x14ac:dyDescent="0.25">
      <c r="A66" s="165" t="s">
        <v>69</v>
      </c>
      <c r="B66" s="166"/>
      <c r="C66" s="167"/>
      <c r="D66" s="25" t="s">
        <v>70</v>
      </c>
      <c r="E66" s="80">
        <f>E67</f>
        <v>35563</v>
      </c>
      <c r="F66" s="81">
        <f>F67</f>
        <v>0</v>
      </c>
      <c r="G66" s="81">
        <f>G67</f>
        <v>33000</v>
      </c>
      <c r="H66" s="81">
        <v>0</v>
      </c>
      <c r="I66" s="81">
        <v>0</v>
      </c>
    </row>
    <row r="67" spans="1:9" s="60" customFormat="1" ht="63.75" x14ac:dyDescent="0.25">
      <c r="A67" s="165" t="s">
        <v>71</v>
      </c>
      <c r="B67" s="166"/>
      <c r="C67" s="167"/>
      <c r="D67" s="25" t="s">
        <v>109</v>
      </c>
      <c r="E67" s="80">
        <f>E68</f>
        <v>35563</v>
      </c>
      <c r="F67" s="81">
        <f>F68</f>
        <v>0</v>
      </c>
      <c r="G67" s="81">
        <f>G68</f>
        <v>33000</v>
      </c>
      <c r="H67" s="81">
        <v>0</v>
      </c>
      <c r="I67" s="81">
        <v>0</v>
      </c>
    </row>
    <row r="68" spans="1:9" x14ac:dyDescent="0.25">
      <c r="A68" s="162" t="s">
        <v>41</v>
      </c>
      <c r="B68" s="163"/>
      <c r="C68" s="164"/>
      <c r="D68" s="31" t="s">
        <v>42</v>
      </c>
      <c r="E68" s="82">
        <f>E69+E71</f>
        <v>35563</v>
      </c>
      <c r="F68" s="83">
        <f>F69+F71</f>
        <v>0</v>
      </c>
      <c r="G68" s="83">
        <v>33000</v>
      </c>
      <c r="H68" s="83">
        <v>0</v>
      </c>
      <c r="I68" s="84">
        <v>0</v>
      </c>
    </row>
    <row r="69" spans="1:9" x14ac:dyDescent="0.25">
      <c r="A69" s="168">
        <v>3</v>
      </c>
      <c r="B69" s="169"/>
      <c r="C69" s="170"/>
      <c r="D69" s="24" t="s">
        <v>5</v>
      </c>
      <c r="E69" s="82">
        <f>E70</f>
        <v>35563</v>
      </c>
      <c r="F69" s="83">
        <f>F70</f>
        <v>0</v>
      </c>
      <c r="G69" s="83">
        <f>G70</f>
        <v>33000</v>
      </c>
      <c r="H69" s="83">
        <v>0</v>
      </c>
      <c r="I69" s="84">
        <v>0</v>
      </c>
    </row>
    <row r="70" spans="1:9" x14ac:dyDescent="0.25">
      <c r="A70" s="171">
        <v>32</v>
      </c>
      <c r="B70" s="172"/>
      <c r="C70" s="173"/>
      <c r="D70" s="24" t="s">
        <v>12</v>
      </c>
      <c r="E70" s="82">
        <v>35563</v>
      </c>
      <c r="F70" s="83">
        <v>0</v>
      </c>
      <c r="G70" s="83">
        <v>33000</v>
      </c>
      <c r="H70" s="83">
        <v>0</v>
      </c>
      <c r="I70" s="84">
        <v>0</v>
      </c>
    </row>
    <row r="71" spans="1:9" ht="25.5" x14ac:dyDescent="0.25">
      <c r="A71" s="48">
        <v>4</v>
      </c>
      <c r="B71" s="50"/>
      <c r="C71" s="51"/>
      <c r="D71" s="24" t="s">
        <v>7</v>
      </c>
      <c r="E71" s="82">
        <f>E72</f>
        <v>0</v>
      </c>
      <c r="F71" s="83">
        <f>F72</f>
        <v>0</v>
      </c>
      <c r="G71" s="83">
        <v>0</v>
      </c>
      <c r="H71" s="83">
        <v>0</v>
      </c>
      <c r="I71" s="84">
        <v>0</v>
      </c>
    </row>
    <row r="72" spans="1:9" ht="25.5" x14ac:dyDescent="0.25">
      <c r="A72" s="49">
        <v>42</v>
      </c>
      <c r="B72" s="50"/>
      <c r="C72" s="51"/>
      <c r="D72" s="24" t="s">
        <v>19</v>
      </c>
      <c r="E72" s="82">
        <v>0</v>
      </c>
      <c r="F72" s="83">
        <v>0</v>
      </c>
      <c r="G72" s="83">
        <v>0</v>
      </c>
      <c r="H72" s="83">
        <v>0</v>
      </c>
      <c r="I72" s="84">
        <v>0</v>
      </c>
    </row>
  </sheetData>
  <mergeCells count="29">
    <mergeCell ref="A59:C59"/>
    <mergeCell ref="A16:C16"/>
    <mergeCell ref="A21:C21"/>
    <mergeCell ref="A30:C30"/>
    <mergeCell ref="A42:C42"/>
    <mergeCell ref="A45:C45"/>
    <mergeCell ref="A50:C50"/>
    <mergeCell ref="A55:C55"/>
    <mergeCell ref="A56:C56"/>
    <mergeCell ref="A57:C57"/>
    <mergeCell ref="A58:C58"/>
    <mergeCell ref="A39:C39"/>
    <mergeCell ref="A5:C5"/>
    <mergeCell ref="A6:C6"/>
    <mergeCell ref="A1:I1"/>
    <mergeCell ref="A3:C3"/>
    <mergeCell ref="A36:C36"/>
    <mergeCell ref="A7:C7"/>
    <mergeCell ref="A8:C8"/>
    <mergeCell ref="A10:C10"/>
    <mergeCell ref="A9:C9"/>
    <mergeCell ref="A13:C13"/>
    <mergeCell ref="A63:C63"/>
    <mergeCell ref="A62:C62"/>
    <mergeCell ref="A66:C66"/>
    <mergeCell ref="A67:C67"/>
    <mergeCell ref="A68:C68"/>
    <mergeCell ref="A69:C69"/>
    <mergeCell ref="A70:C70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Dombrovski</cp:lastModifiedBy>
  <cp:lastPrinted>2025-11-07T14:03:46Z</cp:lastPrinted>
  <dcterms:created xsi:type="dcterms:W3CDTF">2022-08-12T12:51:27Z</dcterms:created>
  <dcterms:modified xsi:type="dcterms:W3CDTF">2025-11-07T14:04:09Z</dcterms:modified>
</cp:coreProperties>
</file>